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12150"/>
  </bookViews>
  <sheets>
    <sheet name="PYG" sheetId="3" r:id="rId1"/>
    <sheet name="BALANCE" sheetId="2" r:id="rId2"/>
  </sheets>
  <calcPr calcId="125725"/>
</workbook>
</file>

<file path=xl/calcChain.xml><?xml version="1.0" encoding="utf-8"?>
<calcChain xmlns="http://schemas.openxmlformats.org/spreadsheetml/2006/main">
  <c r="G184" i="2"/>
  <c r="H184"/>
  <c r="G183" l="1"/>
  <c r="H183"/>
  <c r="G182" l="1"/>
  <c r="H182"/>
  <c r="G181" l="1"/>
  <c r="H181"/>
  <c r="G180" l="1"/>
  <c r="H180"/>
  <c r="G179" l="1"/>
  <c r="H179"/>
  <c r="G178" l="1"/>
  <c r="H178"/>
  <c r="G177" l="1"/>
  <c r="G176" s="1"/>
  <c r="H177"/>
  <c r="H176" s="1"/>
  <c r="G175" l="1"/>
  <c r="H175"/>
  <c r="G172" l="1"/>
  <c r="H172"/>
  <c r="G171" l="1"/>
  <c r="H171"/>
  <c r="G170" l="1"/>
  <c r="H170"/>
  <c r="G169" l="1"/>
  <c r="H169"/>
  <c r="G168" l="1"/>
  <c r="G167" s="1"/>
  <c r="H168"/>
  <c r="H167" s="1"/>
  <c r="H166"/>
  <c r="G166"/>
  <c r="H165"/>
  <c r="G165"/>
  <c r="H164" l="1"/>
  <c r="G164"/>
  <c r="G162"/>
  <c r="H162"/>
  <c r="G161" l="1"/>
  <c r="H161"/>
  <c r="G160" l="1"/>
  <c r="H160"/>
  <c r="G159" l="1"/>
  <c r="H159"/>
  <c r="G158" l="1"/>
  <c r="H158"/>
  <c r="G157" l="1"/>
  <c r="H157"/>
  <c r="G156" l="1"/>
  <c r="H156"/>
  <c r="G155" l="1"/>
  <c r="G154" s="1"/>
  <c r="H155"/>
  <c r="H154" s="1"/>
  <c r="G153" l="1"/>
  <c r="H153"/>
  <c r="G152" l="1"/>
  <c r="H152"/>
  <c r="G151" l="1"/>
  <c r="H151"/>
  <c r="G150" l="1"/>
  <c r="G149" s="1"/>
  <c r="G148" s="1"/>
  <c r="H150"/>
  <c r="H149" s="1"/>
  <c r="H148" s="1"/>
  <c r="G146" l="1"/>
  <c r="H146"/>
  <c r="G144" l="1"/>
  <c r="H144"/>
  <c r="G143" l="1"/>
  <c r="H143"/>
  <c r="G142" l="1"/>
  <c r="G141" s="1"/>
  <c r="H142"/>
  <c r="H141" s="1"/>
  <c r="G139" l="1"/>
  <c r="H139"/>
  <c r="G138" l="1"/>
  <c r="H138"/>
  <c r="G137" l="1"/>
  <c r="H137"/>
  <c r="G136" l="1"/>
  <c r="G135" s="1"/>
  <c r="H136"/>
  <c r="H135" s="1"/>
  <c r="G134" l="1"/>
  <c r="H134"/>
  <c r="G133" l="1"/>
  <c r="H133"/>
  <c r="G132" l="1"/>
  <c r="G131" s="1"/>
  <c r="H132"/>
  <c r="H131" s="1"/>
  <c r="G130" l="1"/>
  <c r="H130"/>
  <c r="G129" l="1"/>
  <c r="H129"/>
  <c r="G128" l="1"/>
  <c r="G127" s="1"/>
  <c r="H128"/>
  <c r="H127" s="1"/>
  <c r="G126" l="1"/>
  <c r="H126"/>
  <c r="G125" l="1"/>
  <c r="H125"/>
  <c r="G124" l="1"/>
  <c r="G123" s="1"/>
  <c r="G122" s="1"/>
  <c r="G121" s="1"/>
  <c r="G186" s="1"/>
  <c r="H124"/>
  <c r="H123" s="1"/>
  <c r="H122" s="1"/>
  <c r="H121" s="1"/>
  <c r="H186" s="1"/>
  <c r="G72" l="1"/>
  <c r="H72"/>
  <c r="G71" l="1"/>
  <c r="G70" s="1"/>
  <c r="H71"/>
  <c r="H70" s="1"/>
  <c r="G69" l="1"/>
  <c r="H69"/>
  <c r="G66" l="1"/>
  <c r="H66"/>
  <c r="G65" l="1"/>
  <c r="H65"/>
  <c r="G64" l="1"/>
  <c r="H64"/>
  <c r="G63" l="1"/>
  <c r="H63"/>
  <c r="G62" l="1"/>
  <c r="G61" s="1"/>
  <c r="H62"/>
  <c r="H61" s="1"/>
  <c r="G60" l="1"/>
  <c r="H60"/>
  <c r="G59" l="1"/>
  <c r="H59"/>
  <c r="G58" l="1"/>
  <c r="H58"/>
  <c r="G57" l="1"/>
  <c r="H57"/>
  <c r="G56" l="1"/>
  <c r="G55" s="1"/>
  <c r="H56"/>
  <c r="H55" s="1"/>
  <c r="G54" l="1"/>
  <c r="H54"/>
  <c r="G53" l="1"/>
  <c r="H53"/>
  <c r="G52" l="1"/>
  <c r="H52"/>
  <c r="G51" l="1"/>
  <c r="H51"/>
  <c r="G50" l="1"/>
  <c r="H50"/>
  <c r="G49" l="1"/>
  <c r="H49"/>
  <c r="G48" l="1"/>
  <c r="G47" s="1"/>
  <c r="H48"/>
  <c r="H47" s="1"/>
  <c r="G46" l="1"/>
  <c r="H46"/>
  <c r="G45" l="1"/>
  <c r="H45"/>
  <c r="G44" l="1"/>
  <c r="H44"/>
  <c r="G43" l="1"/>
  <c r="H43"/>
  <c r="G42" l="1"/>
  <c r="H42"/>
  <c r="G41" l="1"/>
  <c r="G40" s="1"/>
  <c r="H41"/>
  <c r="H40" s="1"/>
  <c r="G39" l="1"/>
  <c r="G38" s="1"/>
  <c r="H39"/>
  <c r="H38" s="1"/>
  <c r="G36" l="1"/>
  <c r="H36"/>
  <c r="G35" l="1"/>
  <c r="H35"/>
  <c r="G34" l="1"/>
  <c r="H34"/>
  <c r="G33" l="1"/>
  <c r="H33"/>
  <c r="G32" l="1"/>
  <c r="H32"/>
  <c r="G31" l="1"/>
  <c r="G30" s="1"/>
  <c r="H31"/>
  <c r="H30" s="1"/>
  <c r="G29" l="1"/>
  <c r="H29"/>
  <c r="G28" l="1"/>
  <c r="H28"/>
  <c r="G27" l="1"/>
  <c r="H27"/>
  <c r="G26" l="1"/>
  <c r="H26"/>
  <c r="G25" l="1"/>
  <c r="G24" s="1"/>
  <c r="H25"/>
  <c r="H24" s="1"/>
  <c r="G23" l="1"/>
  <c r="H23"/>
  <c r="G22" l="1"/>
  <c r="G21" s="1"/>
  <c r="H22"/>
  <c r="H21" s="1"/>
  <c r="G20" l="1"/>
  <c r="H20"/>
  <c r="G19" l="1"/>
  <c r="H19"/>
  <c r="G18" l="1"/>
  <c r="G17" s="1"/>
  <c r="H18"/>
  <c r="H17" s="1"/>
  <c r="G16" l="1"/>
  <c r="H16"/>
  <c r="G15" l="1"/>
  <c r="H15"/>
  <c r="G14" l="1"/>
  <c r="H14"/>
  <c r="G13" l="1"/>
  <c r="H13"/>
  <c r="G12" l="1"/>
  <c r="H12"/>
  <c r="G11" l="1"/>
  <c r="H11"/>
  <c r="G10" l="1"/>
  <c r="G9" s="1"/>
  <c r="G8" s="1"/>
  <c r="G74" s="1"/>
  <c r="H10"/>
  <c r="H9" s="1"/>
  <c r="H8" s="1"/>
  <c r="H74" s="1"/>
  <c r="G119" l="1"/>
  <c r="F116"/>
  <c r="G6"/>
  <c r="F3"/>
  <c r="H119"/>
  <c r="H6"/>
  <c r="E67" i="3"/>
  <c r="F67"/>
  <c r="E62" l="1"/>
  <c r="F62"/>
  <c r="E57" l="1"/>
  <c r="F57"/>
  <c r="E56" l="1"/>
  <c r="E55" s="1"/>
  <c r="F56"/>
  <c r="F55" s="1"/>
  <c r="E54" l="1"/>
  <c r="F54"/>
  <c r="E53" l="1"/>
  <c r="F53"/>
  <c r="E52" l="1"/>
  <c r="E51" s="1"/>
  <c r="F52"/>
  <c r="F51" s="1"/>
  <c r="E50" l="1"/>
  <c r="F50"/>
  <c r="E49" l="1"/>
  <c r="F49"/>
  <c r="E48" l="1"/>
  <c r="E47" s="1"/>
  <c r="F48"/>
  <c r="F47" s="1"/>
  <c r="E46" l="1"/>
  <c r="F46"/>
  <c r="E45" l="1"/>
  <c r="E44" s="1"/>
  <c r="F45"/>
  <c r="F44" s="1"/>
  <c r="E43" l="1"/>
  <c r="F43"/>
  <c r="E42" l="1"/>
  <c r="E41" s="1"/>
  <c r="E40" s="1"/>
  <c r="E59" s="1"/>
  <c r="F42"/>
  <c r="F41" s="1"/>
  <c r="F40" s="1"/>
  <c r="F59" s="1"/>
  <c r="E36" l="1"/>
  <c r="F36"/>
  <c r="E35" l="1"/>
  <c r="F35"/>
  <c r="E34" l="1"/>
  <c r="E33" s="1"/>
  <c r="F34"/>
  <c r="F33" s="1"/>
  <c r="E32" l="1"/>
  <c r="F32"/>
  <c r="E31" l="1"/>
  <c r="F31"/>
  <c r="E30" l="1"/>
  <c r="F30"/>
  <c r="E29" l="1"/>
  <c r="F29"/>
  <c r="E28" l="1"/>
  <c r="F28"/>
  <c r="E27" l="1"/>
  <c r="F27"/>
  <c r="E26" l="1"/>
  <c r="E25" s="1"/>
  <c r="F26"/>
  <c r="F25" s="1"/>
  <c r="E24" l="1"/>
  <c r="F24"/>
  <c r="E23" l="1"/>
  <c r="F23"/>
  <c r="E22" l="1"/>
  <c r="E21" s="1"/>
  <c r="F22"/>
  <c r="F21" s="1"/>
  <c r="E20" l="1"/>
  <c r="F20"/>
  <c r="E19" l="1"/>
  <c r="E18" s="1"/>
  <c r="F19"/>
  <c r="F18" s="1"/>
  <c r="E17" l="1"/>
  <c r="F17"/>
  <c r="E16" l="1"/>
  <c r="F16"/>
  <c r="E15" l="1"/>
  <c r="F15"/>
  <c r="E14" l="1"/>
  <c r="E13" s="1"/>
  <c r="F14"/>
  <c r="F13" s="1"/>
  <c r="E12" l="1"/>
  <c r="F12"/>
  <c r="E11" l="1"/>
  <c r="F11"/>
  <c r="E10" l="1"/>
  <c r="F10"/>
  <c r="E9" l="1"/>
  <c r="E8" s="1"/>
  <c r="E38" s="1"/>
  <c r="E61" s="1"/>
  <c r="E64" s="1"/>
  <c r="E68" s="1"/>
  <c r="F9"/>
  <c r="F8" s="1"/>
  <c r="F38" s="1"/>
  <c r="F61" s="1"/>
  <c r="F64" s="1"/>
  <c r="F68" s="1"/>
  <c r="E6" l="1"/>
  <c r="D3"/>
  <c r="F6"/>
</calcChain>
</file>

<file path=xl/sharedStrings.xml><?xml version="1.0" encoding="utf-8"?>
<sst xmlns="http://schemas.openxmlformats.org/spreadsheetml/2006/main" count="322" uniqueCount="289">
  <si>
    <t>Relacion de cuentas de activo</t>
  </si>
  <si>
    <t>Periodos:</t>
  </si>
  <si>
    <t>ACTIVO</t>
  </si>
  <si>
    <t>A) ACTIVO NO CORRIENTE</t>
  </si>
  <si>
    <t xml:space="preserve"> I. Inmovilizado intangible.</t>
  </si>
  <si>
    <t>200,2800,2900</t>
  </si>
  <si>
    <t xml:space="preserve">    1. Investigación.</t>
  </si>
  <si>
    <t>201,2801,2901</t>
  </si>
  <si>
    <t xml:space="preserve">    2. Desarrollo.</t>
  </si>
  <si>
    <t>202,2802,2902</t>
  </si>
  <si>
    <t xml:space="preserve">    3. Concesiones.</t>
  </si>
  <si>
    <t>203,2803,2903</t>
  </si>
  <si>
    <t xml:space="preserve">    4. Patentes, licencias, marcas y similares.</t>
  </si>
  <si>
    <t>204</t>
  </si>
  <si>
    <t xml:space="preserve">    5. Fondo de comercio.</t>
  </si>
  <si>
    <t>206,2806,2906</t>
  </si>
  <si>
    <t xml:space="preserve">    6. Aplicaciones informaticas.</t>
  </si>
  <si>
    <t>205,209,2805,2905,207,2807</t>
  </si>
  <si>
    <t xml:space="preserve">    7. Otro inmovilizado intangible.</t>
  </si>
  <si>
    <t>II. Inmovilizado material.</t>
  </si>
  <si>
    <t>210,211,2811,2910,2911</t>
  </si>
  <si>
    <t xml:space="preserve">    1. Terrenos y construcciones.</t>
  </si>
  <si>
    <t>212,213,214,215,216,217,218,219,2812,2813,2814,2815,2816,2817,2818,2819,2912,2913,2914,2915,2916,2917,2918,2919</t>
  </si>
  <si>
    <t xml:space="preserve">    2. Instalaciones tecnicas, y otro inmovilizado material.</t>
  </si>
  <si>
    <t>23</t>
  </si>
  <si>
    <t xml:space="preserve">    3. Inmovilizado en curso y anticipos.</t>
  </si>
  <si>
    <t>III. Inversiones inmobiliarias.</t>
  </si>
  <si>
    <t>220,2920</t>
  </si>
  <si>
    <t xml:space="preserve">    1. Terrenos.</t>
  </si>
  <si>
    <t>221,282,2921</t>
  </si>
  <si>
    <t xml:space="preserve">    2. Construcciones.</t>
  </si>
  <si>
    <t>IV. Inversiones en empresas del grupo y asociadas a largo plazo.</t>
  </si>
  <si>
    <t>2403,2404,2493,2494,293</t>
  </si>
  <si>
    <t xml:space="preserve">    1. Instrumentos de patrimonio.</t>
  </si>
  <si>
    <t>2423,2424,2953,2954</t>
  </si>
  <si>
    <t xml:space="preserve">    2. Creditos a empresas.</t>
  </si>
  <si>
    <t>2413,2414,2943,2944</t>
  </si>
  <si>
    <t xml:space="preserve">    3. Valores representativos de deuda.</t>
  </si>
  <si>
    <t xml:space="preserve">    4. Derivados.</t>
  </si>
  <si>
    <t xml:space="preserve">    5. Otros activos financieros.</t>
  </si>
  <si>
    <t>V. Inversiones financieras a largo plazo.</t>
  </si>
  <si>
    <t>2405,2495,250,259</t>
  </si>
  <si>
    <t>2425,252,253,254,2955,298</t>
  </si>
  <si>
    <t>2415,251,2945,297</t>
  </si>
  <si>
    <t>255</t>
  </si>
  <si>
    <t>258,26</t>
  </si>
  <si>
    <t>474</t>
  </si>
  <si>
    <t>V. Activos por impuesto diferido.</t>
  </si>
  <si>
    <t>B) ACTIVO CORRIENTE</t>
  </si>
  <si>
    <t>580,581,582,583,584,599</t>
  </si>
  <si>
    <t xml:space="preserve">  I. Activos no corrientes mantenidos para la venta.</t>
  </si>
  <si>
    <t xml:space="preserve"> II. Existencias.</t>
  </si>
  <si>
    <t>30,390</t>
  </si>
  <si>
    <t xml:space="preserve">    1. Comerciales.</t>
  </si>
  <si>
    <t>31,32,391,392</t>
  </si>
  <si>
    <t xml:space="preserve">    2. Materias primas y otros aprovisionamientos.</t>
  </si>
  <si>
    <t>33,34,393,394</t>
  </si>
  <si>
    <t xml:space="preserve">    3. Productos en curso.</t>
  </si>
  <si>
    <t>35,395</t>
  </si>
  <si>
    <t xml:space="preserve">    4. Productos terminados.</t>
  </si>
  <si>
    <t>36,396</t>
  </si>
  <si>
    <t xml:space="preserve">    5. Subproductos, residuos y materiales recuperados.</t>
  </si>
  <si>
    <t xml:space="preserve">    6. Anticipos a proveedores.</t>
  </si>
  <si>
    <t>III. Deudores comerciales y otras cuentas a cobrar.</t>
  </si>
  <si>
    <t>430,431,432,435,436,437,490,4935</t>
  </si>
  <si>
    <t xml:space="preserve">    1. Clientes por ventas y prestaciones de servicios.</t>
  </si>
  <si>
    <t>433,434,4933,4934</t>
  </si>
  <si>
    <t xml:space="preserve">    2. Clientes, empresas del grupo y asociadas.</t>
  </si>
  <si>
    <t>44,5531,5533,478</t>
  </si>
  <si>
    <t xml:space="preserve">    3. Deudores varios.</t>
  </si>
  <si>
    <t>460,544</t>
  </si>
  <si>
    <t xml:space="preserve">    4. Personal.</t>
  </si>
  <si>
    <t>4709</t>
  </si>
  <si>
    <t xml:space="preserve">    5. Activos por impuesto corriente.</t>
  </si>
  <si>
    <t>4700,4708,471,472,473</t>
  </si>
  <si>
    <t xml:space="preserve">    6. Otros créditos con las Administraciones Públicas.</t>
  </si>
  <si>
    <t>5580</t>
  </si>
  <si>
    <t xml:space="preserve">    7. Accionistas (socios) por desembolsos exigidos.</t>
  </si>
  <si>
    <t>IV. Inversiones en empresas del grupo y asociadas a corto plazo.</t>
  </si>
  <si>
    <t>5303,5304,5393,5394,593</t>
  </si>
  <si>
    <t>5323,5324,5343,5344,5953,5954</t>
  </si>
  <si>
    <t>5313,5314,5333,5334,5943,5944</t>
  </si>
  <si>
    <t>5353,5354</t>
  </si>
  <si>
    <t>V. Inversiones financieras a corto plazo.</t>
  </si>
  <si>
    <t>5305,540,5395,549</t>
  </si>
  <si>
    <t>5325,5345,542,543,547,5955,598</t>
  </si>
  <si>
    <t>5315,5335,541,546,5945,597</t>
  </si>
  <si>
    <t>5590,5593</t>
  </si>
  <si>
    <t>5355,545,548,565,566</t>
  </si>
  <si>
    <t>551</t>
  </si>
  <si>
    <t>5525</t>
  </si>
  <si>
    <t>480,567</t>
  </si>
  <si>
    <t>VI.  Periodificaciones a corto plazo.</t>
  </si>
  <si>
    <t>VII. Efectivo y otros activos líquidos equivalentes</t>
  </si>
  <si>
    <t>570,571,572,573,574,575,579</t>
  </si>
  <si>
    <t xml:space="preserve">    1. Tesorería.</t>
  </si>
  <si>
    <t>576</t>
  </si>
  <si>
    <t xml:space="preserve">    2. Otros activos líquidos equivalentes.</t>
  </si>
  <si>
    <t>5523</t>
  </si>
  <si>
    <t>TOTAL ACTIVO (A+B)</t>
  </si>
  <si>
    <t>5524</t>
  </si>
  <si>
    <t>Relacion de cuentas de pasivo</t>
  </si>
  <si>
    <t>PATRIMONIO NETO Y PASIVO</t>
  </si>
  <si>
    <t>A) PATRIMONIO NETO</t>
  </si>
  <si>
    <t>A-1) Fondos propios.</t>
  </si>
  <si>
    <t xml:space="preserve">  I. Capital Suscrito</t>
  </si>
  <si>
    <t>100,101,102,550</t>
  </si>
  <si>
    <t xml:space="preserve">    1. Capital escriturado.</t>
  </si>
  <si>
    <t>1030,1040</t>
  </si>
  <si>
    <t xml:space="preserve">    2. (Capital no exigido).</t>
  </si>
  <si>
    <t xml:space="preserve"> II. Prima de emisión.</t>
  </si>
  <si>
    <t xml:space="preserve">III. Reservas.             </t>
  </si>
  <si>
    <t>112,1141</t>
  </si>
  <si>
    <t xml:space="preserve">    1. Legal y estatutarias.</t>
  </si>
  <si>
    <t>113,1140,1142,1143,1144,115,119</t>
  </si>
  <si>
    <t xml:space="preserve">    2. Otras reservas.</t>
  </si>
  <si>
    <t>108,109</t>
  </si>
  <si>
    <t>IV. (Acciones y participaciones en patrimonio neto).</t>
  </si>
  <si>
    <t xml:space="preserve"> V. Resultados de ejercicios anteriores.</t>
  </si>
  <si>
    <t>120</t>
  </si>
  <si>
    <t xml:space="preserve">    1. Remanente.</t>
  </si>
  <si>
    <t>121</t>
  </si>
  <si>
    <t xml:space="preserve">    2. (Resultados negativos de ejercicios anteriores).</t>
  </si>
  <si>
    <t>118</t>
  </si>
  <si>
    <t xml:space="preserve">VI. Otras aportaciones de socios.             </t>
  </si>
  <si>
    <t xml:space="preserve">VII. Resultado del ejercicio.   </t>
  </si>
  <si>
    <t>129</t>
  </si>
  <si>
    <t xml:space="preserve">    1. Resultado del ejercicio.</t>
  </si>
  <si>
    <t>6,7</t>
  </si>
  <si>
    <t xml:space="preserve">    2. Resultados ejercicio en curso.</t>
  </si>
  <si>
    <t>VIII. (Dividendo a cuenta).</t>
  </si>
  <si>
    <t>111</t>
  </si>
  <si>
    <t>IX. Otros instrumentos de patrimonio neto.</t>
  </si>
  <si>
    <t>A-2) Ajustes por cambio de valor.</t>
  </si>
  <si>
    <t>133</t>
  </si>
  <si>
    <t xml:space="preserve">  I. Activos financieros disponibles para la venta.</t>
  </si>
  <si>
    <t>1340</t>
  </si>
  <si>
    <t xml:space="preserve">  II. Operaciones de cobertura.</t>
  </si>
  <si>
    <t>137</t>
  </si>
  <si>
    <t xml:space="preserve">  III. Otros.</t>
  </si>
  <si>
    <t>130,131,132</t>
  </si>
  <si>
    <t>A-3) Subvenciones, donaciones y legados recibidos.</t>
  </si>
  <si>
    <t>B) PASIVO NO CORRIENTE</t>
  </si>
  <si>
    <t xml:space="preserve">  I. Provisiones a largo plazo.</t>
  </si>
  <si>
    <t>140</t>
  </si>
  <si>
    <t xml:space="preserve">    1. Obligaciones por prestaciones a largo plazo al personal.</t>
  </si>
  <si>
    <t>145</t>
  </si>
  <si>
    <t xml:space="preserve">    2. Actuaciones medioambientales.</t>
  </si>
  <si>
    <t>146</t>
  </si>
  <si>
    <t xml:space="preserve">    3. Provisiones por reestructuración.</t>
  </si>
  <si>
    <t>141,142,143,147</t>
  </si>
  <si>
    <t xml:space="preserve">    4. Otras provisiones.</t>
  </si>
  <si>
    <t xml:space="preserve">  II. Deudas a largo plazo.</t>
  </si>
  <si>
    <t>177,178,179</t>
  </si>
  <si>
    <t xml:space="preserve">    1. Obligaciones y otros valores negociables.</t>
  </si>
  <si>
    <t>1605,170</t>
  </si>
  <si>
    <t xml:space="preserve">    2. Deudas con entidades de crédito</t>
  </si>
  <si>
    <t>1625,174</t>
  </si>
  <si>
    <t xml:space="preserve">    3. Acreedores por arrendamiento financiero</t>
  </si>
  <si>
    <t>176</t>
  </si>
  <si>
    <t>1615,1635,171,172,173,175,180,185,189</t>
  </si>
  <si>
    <t xml:space="preserve">    5. Otros pasivos financieros.</t>
  </si>
  <si>
    <t>1603,1604,1613,1614,1623,1624,1633,1634</t>
  </si>
  <si>
    <t>III. Deudas con empresas del grupo y asociadas a largo plazo.</t>
  </si>
  <si>
    <t>479</t>
  </si>
  <si>
    <t>IV. Pasivos por impuesto diferido.</t>
  </si>
  <si>
    <t>181</t>
  </si>
  <si>
    <t>V. Periodificaciones a largo plazo.</t>
  </si>
  <si>
    <t>C) PASIVO CORRIENTE</t>
  </si>
  <si>
    <t>585,586,587,588,589</t>
  </si>
  <si>
    <t xml:space="preserve">  I. Pasivos vinculados con activos no corrientes mantenidos para la venta.</t>
  </si>
  <si>
    <t>499,529</t>
  </si>
  <si>
    <t xml:space="preserve">  II. Provisiones a corto plazo.</t>
  </si>
  <si>
    <t xml:space="preserve">  III. Deudas a corto plazo.</t>
  </si>
  <si>
    <t>500,501,505,506</t>
  </si>
  <si>
    <t>5105,520,527</t>
  </si>
  <si>
    <t>5125,524</t>
  </si>
  <si>
    <t>5595,5598</t>
  </si>
  <si>
    <t>1034,1044,190,192,194,509,5115,5135,5145,521,522,523,525,526,528,5530,5532,555,5565,5566,560,561,569</t>
  </si>
  <si>
    <t>5103,5104,5113,5114,5123,5124,5133,5134,5143,5144,5563,5564</t>
  </si>
  <si>
    <t>IV. Deudas con empresas del grupo y asociadas a corto plazo</t>
  </si>
  <si>
    <t xml:space="preserve">  V. Acreedores comerciales y otras cuentas a pagar.</t>
  </si>
  <si>
    <t>400,401,405,406</t>
  </si>
  <si>
    <t xml:space="preserve">    1. Proveedores.</t>
  </si>
  <si>
    <t>403,404</t>
  </si>
  <si>
    <t xml:space="preserve">    2. Proveedores, empresas del grupo y asociadas.</t>
  </si>
  <si>
    <t>41</t>
  </si>
  <si>
    <t xml:space="preserve">    3. Acreedores varios.</t>
  </si>
  <si>
    <t>465,466</t>
  </si>
  <si>
    <t xml:space="preserve">    4. Personal (remuneraciones pendientes de pago).</t>
  </si>
  <si>
    <t>4752</t>
  </si>
  <si>
    <t xml:space="preserve">    5. Pasivos por impuesto corriente.</t>
  </si>
  <si>
    <t>4750,4751,4753,4758,476,477</t>
  </si>
  <si>
    <t xml:space="preserve">    6. Otras deudas con las Administraciones Públicas.</t>
  </si>
  <si>
    <t>438</t>
  </si>
  <si>
    <t xml:space="preserve">    7. Anticipos de clientes.</t>
  </si>
  <si>
    <t>485,568</t>
  </si>
  <si>
    <t>VI. Periodificaciones a corto plazo.</t>
  </si>
  <si>
    <t>TOTAL PATRIMONIO NETO Y PASIVO (A+B+C)</t>
  </si>
  <si>
    <t>ASTUREX, SDAD PROM. EXTER. PPDO. AS</t>
  </si>
  <si>
    <t>Del 1 al 12</t>
  </si>
  <si>
    <t>A) OPERACIONES CONTINUADAS</t>
  </si>
  <si>
    <t>1. Importe neto de la cifra de negocios.</t>
  </si>
  <si>
    <t>700,701,702,703,704,706,708,709</t>
  </si>
  <si>
    <t xml:space="preserve">    a) Ventas.</t>
  </si>
  <si>
    <t>705</t>
  </si>
  <si>
    <t xml:space="preserve">    b) Prestaciones de servicios.</t>
  </si>
  <si>
    <t>6930,71,7930</t>
  </si>
  <si>
    <t>2. Variación de existencias de productos terminados y en curso de fabricación.</t>
  </si>
  <si>
    <t>73</t>
  </si>
  <si>
    <t>3. Trabajos efectuados por la empresa para su activo.</t>
  </si>
  <si>
    <t>4. Aprovisionamientos.</t>
  </si>
  <si>
    <t>600,6060,6080,6090,610</t>
  </si>
  <si>
    <t xml:space="preserve">   a) Consumo de mercaderías.</t>
  </si>
  <si>
    <t>601,602,6061,6062,6081,6082,6091,6092,611,612</t>
  </si>
  <si>
    <t xml:space="preserve">   b) Consumo de materias primas y otras materias consumibles.</t>
  </si>
  <si>
    <t>607</t>
  </si>
  <si>
    <t xml:space="preserve">   c) Trabajos realizados por otras empresas.</t>
  </si>
  <si>
    <t>6931,6932,6933,7931,7932,7933</t>
  </si>
  <si>
    <t xml:space="preserve">   d) Deterioro de mercaderías, materias primas y otros aprovisionamientos.</t>
  </si>
  <si>
    <t>5. Otros ingresos de explotación.</t>
  </si>
  <si>
    <t>75</t>
  </si>
  <si>
    <t xml:space="preserve">   a) Ingresos accesorios y otros de gestión corriente.</t>
  </si>
  <si>
    <t>740,747</t>
  </si>
  <si>
    <t xml:space="preserve">   b) Subvenciones de explotación incorporadas al resultado del ejercicio.</t>
  </si>
  <si>
    <t>6. Gastos de personal.</t>
  </si>
  <si>
    <t>640,641,6450</t>
  </si>
  <si>
    <t xml:space="preserve">   a) Sueldos, salarios y asimilados.</t>
  </si>
  <si>
    <t>642,643,649</t>
  </si>
  <si>
    <t xml:space="preserve">   b) Cargas sociales.</t>
  </si>
  <si>
    <t>644,6457,7950,7957</t>
  </si>
  <si>
    <t xml:space="preserve">   c) Provisiones.</t>
  </si>
  <si>
    <t>7. Otros gastos de explotación.</t>
  </si>
  <si>
    <t>62</t>
  </si>
  <si>
    <t xml:space="preserve">   a) Servicios exteriores.</t>
  </si>
  <si>
    <t>631,634,636,639</t>
  </si>
  <si>
    <t xml:space="preserve">   b) Tributos.</t>
  </si>
  <si>
    <t>650,694,695,794,7954</t>
  </si>
  <si>
    <t xml:space="preserve">   c) Pérdidas, deterioro y variación de provisiones por operaciones comerciales.</t>
  </si>
  <si>
    <t>651,659</t>
  </si>
  <si>
    <t xml:space="preserve">   d) Otros gastos de gestión corriente.</t>
  </si>
  <si>
    <t>68</t>
  </si>
  <si>
    <t>8. Amortización del inmovilizado.</t>
  </si>
  <si>
    <t>746</t>
  </si>
  <si>
    <t>9. Imputación de subvenciones de inmovilizado no financiero y otras.</t>
  </si>
  <si>
    <t>7951,7952,7955,7956</t>
  </si>
  <si>
    <t>10. Excesos de provisiones.</t>
  </si>
  <si>
    <t>11. Deterioro y resultado por enajenaciones del inmovilizado.</t>
  </si>
  <si>
    <t>690,691,692,790,791,792</t>
  </si>
  <si>
    <t xml:space="preserve">   a) Deterioros y pérdidas.</t>
  </si>
  <si>
    <t>670,671,672,770,771,772</t>
  </si>
  <si>
    <t xml:space="preserve">   b) Resultados por enajenaciones y otras.</t>
  </si>
  <si>
    <t>678,778</t>
  </si>
  <si>
    <t>12. Otros resultados.</t>
  </si>
  <si>
    <r>
      <t xml:space="preserve">A.1) RESULTADO DE EXPLOTACIÓN </t>
    </r>
    <r>
      <rPr>
        <b/>
        <sz val="8"/>
        <rFont val="Verdana"/>
        <family val="2"/>
      </rPr>
      <t>(1+2+3+4+5+6+7+8+9+10+11+12)</t>
    </r>
  </si>
  <si>
    <t>13. Ingresos financieros.</t>
  </si>
  <si>
    <t xml:space="preserve">   a) De participaciones en instrumentos de patrimonio.</t>
  </si>
  <si>
    <t>7600,7601</t>
  </si>
  <si>
    <t xml:space="preserve">        a.1) En empresas del grupo y asociadas.</t>
  </si>
  <si>
    <t>7602,7603</t>
  </si>
  <si>
    <t xml:space="preserve">        a.1) En terceros.</t>
  </si>
  <si>
    <t xml:space="preserve">   b) De valores negociables y otros instrumentos financieros.</t>
  </si>
  <si>
    <t>7610,7611,76200,76201,76210,76211</t>
  </si>
  <si>
    <t>7612,7613,76202,76203,76212,76213,767,769</t>
  </si>
  <si>
    <t>14. Gastos financieros.</t>
  </si>
  <si>
    <t>6610,6611,6615,6616,6620,6621,6640,6641,6650,6651,6654,6655</t>
  </si>
  <si>
    <t xml:space="preserve">   a) Por deudas con empresas del grupo y asociadas.</t>
  </si>
  <si>
    <t>6612,6613,6617,6618,6622,6623,6624,6642,6643,6652,6653,6656,6657,669</t>
  </si>
  <si>
    <t xml:space="preserve">   b) Por deudas con terceros.</t>
  </si>
  <si>
    <t>660</t>
  </si>
  <si>
    <t xml:space="preserve">   c) Por actualización de provisiones.</t>
  </si>
  <si>
    <t>15. Variación de valor razonable en instrumentos financieros.</t>
  </si>
  <si>
    <t>6630,6631,6633,7630,7631,7633</t>
  </si>
  <si>
    <t xml:space="preserve">   a) Cartera de negociación y otros.</t>
  </si>
  <si>
    <t>6632,7632</t>
  </si>
  <si>
    <t xml:space="preserve">   b) Imputación al resultado del ejercicio por activos financieros disponibles para la venta.</t>
  </si>
  <si>
    <t>668,768</t>
  </si>
  <si>
    <t>16. Diferencias de cambio.</t>
  </si>
  <si>
    <t>17. Deterioro y resultado por enajenaciones y otras.</t>
  </si>
  <si>
    <t>696,697,698,699,796,797,798,799</t>
  </si>
  <si>
    <t>666,667,673,675,766,773,775</t>
  </si>
  <si>
    <r>
      <t xml:space="preserve">A.2) RESULTADO FINANCIERO </t>
    </r>
    <r>
      <rPr>
        <b/>
        <sz val="8"/>
        <rFont val="Verdana"/>
        <family val="2"/>
      </rPr>
      <t>(13+14+15+16+17)</t>
    </r>
  </si>
  <si>
    <r>
      <t xml:space="preserve">A.3) RESULTADO ANTES DE IMPUESTOS </t>
    </r>
    <r>
      <rPr>
        <b/>
        <sz val="8"/>
        <rFont val="Verdana"/>
        <family val="2"/>
      </rPr>
      <t>(A.1+A.2)</t>
    </r>
  </si>
  <si>
    <t>6300,6301,633,638</t>
  </si>
  <si>
    <t>18. Impuestos sobre beneficios.</t>
  </si>
  <si>
    <r>
      <t xml:space="preserve">A.4) RESULTADO DEL EJERCICIO PROCEDENTE DE LAS OPERACIONES CONTINUADAS </t>
    </r>
    <r>
      <rPr>
        <b/>
        <sz val="8"/>
        <rFont val="Verdana"/>
        <family val="2"/>
      </rPr>
      <t>(A.3+18)</t>
    </r>
  </si>
  <si>
    <t>B) OPERACIONES INTERRUMPIDAS</t>
  </si>
  <si>
    <t>19. Resultado del ejercicio procedente de operaciones interrumpidas neto de impuestos.</t>
  </si>
  <si>
    <r>
      <t xml:space="preserve">A.5) RESULTADO DEL EJERCICIO </t>
    </r>
    <r>
      <rPr>
        <b/>
        <sz val="8"/>
        <rFont val="Verdana"/>
        <family val="2"/>
      </rPr>
      <t>(A.4+19)</t>
    </r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</si>
</sst>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i/>
      <u/>
      <sz val="10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4"/>
      <name val="Verdana"/>
      <family val="2"/>
    </font>
    <font>
      <b/>
      <i/>
      <sz val="16"/>
      <name val="Verdana"/>
      <family val="2"/>
    </font>
    <font>
      <i/>
      <sz val="9"/>
      <name val="Verdana"/>
      <family val="2"/>
    </font>
    <font>
      <b/>
      <u/>
      <sz val="12"/>
      <name val="Verdana"/>
      <family val="2"/>
    </font>
    <font>
      <b/>
      <sz val="14"/>
      <name val="Verdana"/>
      <family val="2"/>
    </font>
    <font>
      <sz val="14"/>
      <name val="Arial"/>
      <family val="2"/>
    </font>
    <font>
      <sz val="8"/>
      <name val="Verdana"/>
      <family val="2"/>
    </font>
    <font>
      <b/>
      <sz val="12"/>
      <name val="Verdana"/>
      <family val="2"/>
    </font>
    <font>
      <b/>
      <sz val="8"/>
      <name val="Verdana"/>
      <family val="2"/>
    </font>
    <font>
      <b/>
      <sz val="10"/>
      <name val="Verdana"/>
      <family val="2"/>
    </font>
    <font>
      <b/>
      <i/>
      <u/>
      <sz val="8"/>
      <name val="Verdana"/>
      <family val="2"/>
    </font>
    <font>
      <b/>
      <i/>
      <sz val="12"/>
      <name val="Verdana"/>
      <family val="2"/>
    </font>
    <font>
      <sz val="9"/>
      <name val="Verdana"/>
      <family val="2"/>
    </font>
    <font>
      <b/>
      <i/>
      <u/>
      <sz val="10"/>
      <name val="Verdana"/>
      <family val="2"/>
    </font>
    <font>
      <u/>
      <sz val="10"/>
      <name val="Verdana"/>
      <family val="2"/>
    </font>
    <font>
      <b/>
      <i/>
      <sz val="8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49" fontId="1" fillId="0" borderId="0" xfId="0" applyNumberFormat="1" applyFont="1" applyFill="1"/>
    <xf numFmtId="0" fontId="2" fillId="0" borderId="0" xfId="0" applyFont="1"/>
    <xf numFmtId="14" fontId="3" fillId="0" borderId="0" xfId="0" applyNumberFormat="1" applyFont="1" applyAlignment="1">
      <alignment shrinkToFit="1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14" fontId="6" fillId="0" borderId="0" xfId="0" applyNumberFormat="1" applyFont="1" applyAlignment="1">
      <alignment shrinkToFit="1"/>
    </xf>
    <xf numFmtId="49" fontId="2" fillId="0" borderId="0" xfId="0" applyNumberFormat="1" applyFont="1" applyFill="1"/>
    <xf numFmtId="14" fontId="2" fillId="0" borderId="0" xfId="0" applyNumberFormat="1" applyFont="1"/>
    <xf numFmtId="0" fontId="6" fillId="0" borderId="0" xfId="0" applyFont="1" applyAlignment="1">
      <alignment horizontal="right" shrinkToFit="1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2" fillId="0" borderId="0" xfId="0" applyFont="1" applyFill="1"/>
    <xf numFmtId="49" fontId="12" fillId="0" borderId="0" xfId="0" applyNumberFormat="1" applyFont="1" applyFill="1" applyAlignment="1"/>
    <xf numFmtId="0" fontId="12" fillId="0" borderId="0" xfId="0" applyFont="1" applyAlignment="1"/>
    <xf numFmtId="49" fontId="10" fillId="4" borderId="0" xfId="0" applyNumberFormat="1" applyFont="1" applyFill="1" applyAlignment="1"/>
    <xf numFmtId="0" fontId="10" fillId="0" borderId="0" xfId="0" applyFont="1" applyAlignment="1"/>
    <xf numFmtId="0" fontId="10" fillId="0" borderId="0" xfId="0" applyNumberFormat="1" applyFont="1" applyAlignment="1"/>
    <xf numFmtId="49" fontId="10" fillId="0" borderId="0" xfId="0" applyNumberFormat="1" applyFont="1" applyFill="1" applyAlignment="1"/>
    <xf numFmtId="0" fontId="12" fillId="0" borderId="0" xfId="0" applyNumberFormat="1" applyFont="1" applyAlignment="1"/>
    <xf numFmtId="4" fontId="13" fillId="3" borderId="1" xfId="0" applyNumberFormat="1" applyFont="1" applyFill="1" applyBorder="1"/>
    <xf numFmtId="49" fontId="10" fillId="0" borderId="0" xfId="0" applyNumberFormat="1" applyFont="1" applyFill="1"/>
    <xf numFmtId="0" fontId="10" fillId="0" borderId="0" xfId="0" applyNumberFormat="1" applyFont="1"/>
    <xf numFmtId="4" fontId="12" fillId="0" borderId="9" xfId="0" applyNumberFormat="1" applyFont="1" applyBorder="1"/>
    <xf numFmtId="49" fontId="12" fillId="0" borderId="0" xfId="0" applyNumberFormat="1" applyFont="1" applyFill="1"/>
    <xf numFmtId="0" fontId="12" fillId="0" borderId="0" xfId="0" applyFont="1"/>
    <xf numFmtId="4" fontId="10" fillId="0" borderId="9" xfId="0" applyNumberFormat="1" applyFont="1" applyBorder="1"/>
    <xf numFmtId="49" fontId="10" fillId="5" borderId="0" xfId="0" applyNumberFormat="1" applyFont="1" applyFill="1"/>
    <xf numFmtId="0" fontId="2" fillId="0" borderId="0" xfId="0" applyNumberFormat="1" applyFont="1"/>
    <xf numFmtId="0" fontId="11" fillId="0" borderId="11" xfId="0" applyFont="1" applyBorder="1" applyAlignment="1">
      <alignment horizontal="center" vertical="center"/>
    </xf>
    <xf numFmtId="49" fontId="10" fillId="4" borderId="0" xfId="0" applyNumberFormat="1" applyFont="1" applyFill="1"/>
    <xf numFmtId="0" fontId="12" fillId="0" borderId="0" xfId="0" applyNumberFormat="1" applyFont="1"/>
    <xf numFmtId="0" fontId="10" fillId="0" borderId="0" xfId="0" applyFont="1" applyFill="1"/>
    <xf numFmtId="0" fontId="10" fillId="0" borderId="0" xfId="0" applyNumberFormat="1" applyFont="1" applyFill="1"/>
    <xf numFmtId="0" fontId="6" fillId="0" borderId="0" xfId="0" applyNumberFormat="1" applyFont="1" applyAlignment="1">
      <alignment horizontal="left"/>
    </xf>
    <xf numFmtId="0" fontId="15" fillId="0" borderId="0" xfId="0" applyNumberFormat="1" applyFont="1" applyAlignment="1">
      <alignment horizontal="left"/>
    </xf>
    <xf numFmtId="4" fontId="2" fillId="0" borderId="0" xfId="0" applyNumberFormat="1" applyFont="1"/>
    <xf numFmtId="3" fontId="10" fillId="0" borderId="0" xfId="0" applyNumberFormat="1" applyFont="1"/>
    <xf numFmtId="0" fontId="16" fillId="0" borderId="0" xfId="0" applyFont="1"/>
    <xf numFmtId="0" fontId="11" fillId="0" borderId="0" xfId="0" applyFont="1" applyAlignment="1">
      <alignment horizontal="center"/>
    </xf>
    <xf numFmtId="0" fontId="17" fillId="3" borderId="1" xfId="0" applyFont="1" applyFill="1" applyBorder="1" applyAlignment="1">
      <alignment horizontal="right"/>
    </xf>
    <xf numFmtId="49" fontId="10" fillId="6" borderId="0" xfId="0" applyNumberFormat="1" applyFont="1" applyFill="1"/>
    <xf numFmtId="4" fontId="10" fillId="3" borderId="1" xfId="0" applyNumberFormat="1" applyFont="1" applyFill="1" applyBorder="1"/>
    <xf numFmtId="0" fontId="12" fillId="0" borderId="0" xfId="0" applyFont="1" applyAlignment="1">
      <alignment horizontal="left" indent="1"/>
    </xf>
    <xf numFmtId="4" fontId="12" fillId="0" borderId="0" xfId="0" applyNumberFormat="1" applyFont="1"/>
    <xf numFmtId="0" fontId="10" fillId="0" borderId="0" xfId="0" applyFont="1" applyAlignment="1">
      <alignment horizontal="left" indent="1"/>
    </xf>
    <xf numFmtId="4" fontId="10" fillId="0" borderId="0" xfId="0" applyNumberFormat="1" applyFont="1"/>
    <xf numFmtId="49" fontId="12" fillId="0" borderId="0" xfId="0" applyNumberFormat="1" applyFont="1" applyAlignment="1">
      <alignment horizontal="left" indent="1"/>
    </xf>
    <xf numFmtId="3" fontId="12" fillId="0" borderId="0" xfId="0" applyNumberFormat="1" applyFont="1"/>
    <xf numFmtId="49" fontId="13" fillId="0" borderId="0" xfId="0" applyNumberFormat="1" applyFont="1" applyFill="1"/>
    <xf numFmtId="0" fontId="13" fillId="0" borderId="0" xfId="0" applyFont="1"/>
    <xf numFmtId="0" fontId="17" fillId="0" borderId="0" xfId="0" applyFont="1" applyAlignment="1">
      <alignment horizontal="right"/>
    </xf>
    <xf numFmtId="49" fontId="18" fillId="0" borderId="0" xfId="0" applyNumberFormat="1" applyFont="1" applyFill="1"/>
    <xf numFmtId="0" fontId="19" fillId="0" borderId="0" xfId="0" applyFont="1" applyAlignment="1">
      <alignment horizontal="left" indent="1"/>
    </xf>
    <xf numFmtId="0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13" xfId="0" applyFont="1" applyBorder="1"/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wrapText="1"/>
    </xf>
    <xf numFmtId="0" fontId="17" fillId="3" borderId="17" xfId="0" applyFont="1" applyFill="1" applyBorder="1" applyAlignment="1">
      <alignment horizontal="right"/>
    </xf>
    <xf numFmtId="0" fontId="12" fillId="0" borderId="18" xfId="0" applyFont="1" applyBorder="1" applyAlignment="1">
      <alignment horizontal="left" wrapText="1"/>
    </xf>
    <xf numFmtId="4" fontId="12" fillId="0" borderId="19" xfId="0" applyNumberFormat="1" applyFont="1" applyBorder="1"/>
    <xf numFmtId="0" fontId="10" fillId="0" borderId="18" xfId="0" applyFont="1" applyBorder="1" applyAlignment="1">
      <alignment horizontal="left" wrapText="1"/>
    </xf>
    <xf numFmtId="4" fontId="10" fillId="0" borderId="19" xfId="0" applyNumberFormat="1" applyFont="1" applyBorder="1"/>
    <xf numFmtId="0" fontId="10" fillId="0" borderId="18" xfId="0" applyFont="1" applyBorder="1" applyAlignment="1">
      <alignment horizontal="left" vertical="top" wrapText="1"/>
    </xf>
    <xf numFmtId="4" fontId="13" fillId="3" borderId="17" xfId="0" applyNumberFormat="1" applyFont="1" applyFill="1" applyBorder="1"/>
    <xf numFmtId="0" fontId="13" fillId="0" borderId="18" xfId="0" applyFont="1" applyBorder="1" applyAlignment="1">
      <alignment wrapText="1"/>
    </xf>
    <xf numFmtId="4" fontId="10" fillId="3" borderId="17" xfId="0" applyNumberFormat="1" applyFont="1" applyFill="1" applyBorder="1"/>
    <xf numFmtId="0" fontId="13" fillId="3" borderId="20" xfId="0" applyFont="1" applyFill="1" applyBorder="1" applyAlignment="1">
      <alignment wrapText="1"/>
    </xf>
    <xf numFmtId="4" fontId="13" fillId="3" borderId="21" xfId="0" applyNumberFormat="1" applyFont="1" applyFill="1" applyBorder="1"/>
    <xf numFmtId="4" fontId="13" fillId="3" borderId="22" xfId="0" applyNumberFormat="1" applyFont="1" applyFill="1" applyBorder="1"/>
    <xf numFmtId="0" fontId="4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left" vertical="center" shrinkToFit="1"/>
    </xf>
    <xf numFmtId="14" fontId="6" fillId="0" borderId="0" xfId="0" applyNumberFormat="1" applyFont="1" applyAlignment="1">
      <alignment vertical="center" shrinkToFit="1"/>
    </xf>
    <xf numFmtId="0" fontId="7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14" fillId="3" borderId="4" xfId="0" applyFont="1" applyFill="1" applyBorder="1" applyAlignment="1">
      <alignment horizontal="right" vertical="center"/>
    </xf>
    <xf numFmtId="0" fontId="14" fillId="3" borderId="5" xfId="0" applyFont="1" applyFill="1" applyBorder="1" applyAlignment="1">
      <alignment horizontal="right" vertical="center"/>
    </xf>
    <xf numFmtId="0" fontId="13" fillId="3" borderId="6" xfId="0" applyFont="1" applyFill="1" applyBorder="1" applyAlignment="1">
      <alignment vertical="center"/>
    </xf>
    <xf numFmtId="4" fontId="13" fillId="3" borderId="7" xfId="0" applyNumberFormat="1" applyFont="1" applyFill="1" applyBorder="1" applyAlignment="1">
      <alignment vertical="center"/>
    </xf>
    <xf numFmtId="4" fontId="13" fillId="3" borderId="8" xfId="0" applyNumberFormat="1" applyFont="1" applyFill="1" applyBorder="1" applyAlignment="1">
      <alignment vertical="center"/>
    </xf>
    <xf numFmtId="0" fontId="12" fillId="0" borderId="3" xfId="0" applyFont="1" applyBorder="1" applyAlignment="1">
      <alignment horizontal="left" vertical="center"/>
    </xf>
    <xf numFmtId="4" fontId="12" fillId="0" borderId="9" xfId="0" applyNumberFormat="1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4" fontId="10" fillId="0" borderId="9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vertical="center"/>
    </xf>
    <xf numFmtId="0" fontId="12" fillId="0" borderId="3" xfId="0" applyFont="1" applyBorder="1" applyAlignment="1">
      <alignment horizontal="left" vertical="center" wrapText="1"/>
    </xf>
    <xf numFmtId="0" fontId="13" fillId="3" borderId="11" xfId="0" applyFont="1" applyFill="1" applyBorder="1" applyAlignment="1">
      <alignment vertical="center"/>
    </xf>
    <xf numFmtId="4" fontId="13" fillId="3" borderId="1" xfId="0" applyNumberFormat="1" applyFont="1" applyFill="1" applyBorder="1" applyAlignment="1">
      <alignment vertical="center"/>
    </xf>
    <xf numFmtId="4" fontId="13" fillId="3" borderId="2" xfId="0" applyNumberFormat="1" applyFont="1" applyFill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3" fillId="3" borderId="11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2" xfId="0" applyFont="1" applyFill="1" applyBorder="1" applyAlignment="1">
      <alignment vertical="center"/>
    </xf>
    <xf numFmtId="4" fontId="12" fillId="0" borderId="9" xfId="0" applyNumberFormat="1" applyFont="1" applyFill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" fontId="10" fillId="0" borderId="9" xfId="0" applyNumberFormat="1" applyFont="1" applyFill="1" applyBorder="1" applyAlignment="1">
      <alignment vertical="center"/>
    </xf>
    <xf numFmtId="4" fontId="12" fillId="0" borderId="10" xfId="0" applyNumberFormat="1" applyFont="1" applyFill="1" applyBorder="1" applyAlignment="1">
      <alignment vertical="center"/>
    </xf>
    <xf numFmtId="0" fontId="10" fillId="0" borderId="3" xfId="0" applyFont="1" applyBorder="1" applyAlignment="1">
      <alignment horizontal="left" vertical="center" shrinkToFit="1"/>
    </xf>
    <xf numFmtId="4" fontId="13" fillId="0" borderId="7" xfId="0" applyNumberFormat="1" applyFont="1" applyFill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4" fontId="10" fillId="0" borderId="10" xfId="0" applyNumberFormat="1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3" fontId="2" fillId="0" borderId="9" xfId="0" applyNumberFormat="1" applyFont="1" applyFill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203"/>
  <sheetViews>
    <sheetView tabSelected="1" topLeftCell="D25" workbookViewId="0">
      <selection activeCell="H44" sqref="H44"/>
    </sheetView>
  </sheetViews>
  <sheetFormatPr baseColWidth="10" defaultRowHeight="15"/>
  <cols>
    <col min="1" max="3" width="0" hidden="1" customWidth="1"/>
    <col min="4" max="4" width="51.85546875" customWidth="1"/>
    <col min="5" max="5" width="15.7109375" customWidth="1"/>
    <col min="6" max="6" width="17" customWidth="1"/>
  </cols>
  <sheetData>
    <row r="1" spans="1:6" ht="18">
      <c r="A1" s="1"/>
      <c r="B1" s="2">
        <v>2014</v>
      </c>
      <c r="C1" s="2">
        <v>2013</v>
      </c>
      <c r="D1" s="4" t="s">
        <v>199</v>
      </c>
      <c r="E1" s="36"/>
      <c r="F1" s="6"/>
    </row>
    <row r="2" spans="1:6" ht="15.75">
      <c r="A2" s="1"/>
      <c r="B2" s="2"/>
      <c r="C2" s="2"/>
      <c r="D2" s="37"/>
      <c r="E2" s="38"/>
      <c r="F2" s="38"/>
    </row>
    <row r="3" spans="1:6" ht="18">
      <c r="A3" s="1"/>
      <c r="B3" s="2"/>
      <c r="C3" s="2"/>
      <c r="D3" s="56" t="str">
        <f>CONCATENATE("CUENTA DE PÉRDIDAS Y GANANCIAS DEL EJERCICIO  ",B1 )</f>
        <v>CUENTA DE PÉRDIDAS Y GANANCIAS DEL EJERCICIO  2014</v>
      </c>
      <c r="E3" s="57"/>
      <c r="F3" s="57"/>
    </row>
    <row r="4" spans="1:6">
      <c r="A4" s="23"/>
      <c r="B4" s="39"/>
      <c r="C4" s="39"/>
      <c r="D4" s="9" t="s">
        <v>1</v>
      </c>
      <c r="E4" s="40" t="s">
        <v>200</v>
      </c>
      <c r="F4" s="40"/>
    </row>
    <row r="5" spans="1:6" ht="16.5" thickBot="1">
      <c r="A5" s="23"/>
      <c r="B5" s="39"/>
      <c r="C5" s="39"/>
      <c r="D5" s="41"/>
      <c r="E5" s="38"/>
      <c r="F5" s="38"/>
    </row>
    <row r="6" spans="1:6" ht="19.5" customHeight="1">
      <c r="A6" s="23"/>
      <c r="B6" s="39"/>
      <c r="C6" s="39"/>
      <c r="D6" s="60"/>
      <c r="E6" s="61">
        <f>B1</f>
        <v>2014</v>
      </c>
      <c r="F6" s="62">
        <f>C1</f>
        <v>2013</v>
      </c>
    </row>
    <row r="7" spans="1:6">
      <c r="A7" s="23"/>
      <c r="B7" s="39"/>
      <c r="C7" s="39"/>
      <c r="D7" s="63" t="s">
        <v>201</v>
      </c>
      <c r="E7" s="42"/>
      <c r="F7" s="64"/>
    </row>
    <row r="8" spans="1:6">
      <c r="A8" s="23"/>
      <c r="B8" s="39"/>
      <c r="C8" s="39"/>
      <c r="D8" s="65" t="s">
        <v>202</v>
      </c>
      <c r="E8" s="25">
        <f>IF(SUM(E9:E10)=0,"",SUM(E9:E10))</f>
        <v>510680.13</v>
      </c>
      <c r="F8" s="66">
        <f>IF(SUM(F9:F10)=0,"",SUM(F9:F10))</f>
        <v>200791.54</v>
      </c>
    </row>
    <row r="9" spans="1:6">
      <c r="A9" s="23" t="s">
        <v>203</v>
      </c>
      <c r="B9" s="39">
        <v>-510680.13</v>
      </c>
      <c r="C9" s="39">
        <v>-200791.54</v>
      </c>
      <c r="D9" s="67" t="s">
        <v>204</v>
      </c>
      <c r="E9" s="28">
        <f>IF(B9*-1=0,"",B9*-1)</f>
        <v>510680.13</v>
      </c>
      <c r="F9" s="68">
        <f>IF(C9*-1=0,"",C9*-1)</f>
        <v>200791.54</v>
      </c>
    </row>
    <row r="10" spans="1:6">
      <c r="A10" s="23" t="s">
        <v>205</v>
      </c>
      <c r="B10" s="39">
        <v>0</v>
      </c>
      <c r="C10" s="39">
        <v>0</v>
      </c>
      <c r="D10" s="67" t="s">
        <v>206</v>
      </c>
      <c r="E10" s="28" t="str">
        <f t="shared" ref="E10:F17" si="0">IF(B10*-1=0,"",B10*-1)</f>
        <v/>
      </c>
      <c r="F10" s="68" t="str">
        <f t="shared" si="0"/>
        <v/>
      </c>
    </row>
    <row r="11" spans="1:6" ht="22.5">
      <c r="A11" s="23" t="s">
        <v>207</v>
      </c>
      <c r="B11" s="39">
        <v>0</v>
      </c>
      <c r="C11" s="39">
        <v>0</v>
      </c>
      <c r="D11" s="65" t="s">
        <v>208</v>
      </c>
      <c r="E11" s="25" t="str">
        <f t="shared" si="0"/>
        <v/>
      </c>
      <c r="F11" s="66" t="str">
        <f t="shared" si="0"/>
        <v/>
      </c>
    </row>
    <row r="12" spans="1:6" ht="22.5">
      <c r="A12" s="23" t="s">
        <v>209</v>
      </c>
      <c r="B12" s="39">
        <v>0</v>
      </c>
      <c r="C12" s="39">
        <v>0</v>
      </c>
      <c r="D12" s="65" t="s">
        <v>210</v>
      </c>
      <c r="E12" s="25" t="str">
        <f t="shared" si="0"/>
        <v/>
      </c>
      <c r="F12" s="66" t="str">
        <f t="shared" si="0"/>
        <v/>
      </c>
    </row>
    <row r="13" spans="1:6">
      <c r="A13" s="23"/>
      <c r="B13" s="39"/>
      <c r="C13" s="39"/>
      <c r="D13" s="65" t="s">
        <v>211</v>
      </c>
      <c r="E13" s="25">
        <f>IF(SUM(E14:E17)=0,"",SUM(E14:E17))</f>
        <v>-2225007.9</v>
      </c>
      <c r="F13" s="66">
        <f>IF(SUM(F14:F17)=0,"",SUM(F14:F17))</f>
        <v>-2053136.55</v>
      </c>
    </row>
    <row r="14" spans="1:6">
      <c r="A14" s="23" t="s">
        <v>212</v>
      </c>
      <c r="B14" s="39">
        <v>0</v>
      </c>
      <c r="C14" s="39">
        <v>0</v>
      </c>
      <c r="D14" s="69" t="s">
        <v>213</v>
      </c>
      <c r="E14" s="28" t="str">
        <f t="shared" si="0"/>
        <v/>
      </c>
      <c r="F14" s="68" t="str">
        <f t="shared" si="0"/>
        <v/>
      </c>
    </row>
    <row r="15" spans="1:6" ht="21">
      <c r="A15" s="23" t="s">
        <v>214</v>
      </c>
      <c r="B15" s="39">
        <v>0</v>
      </c>
      <c r="C15" s="39">
        <v>0</v>
      </c>
      <c r="D15" s="69" t="s">
        <v>215</v>
      </c>
      <c r="E15" s="28" t="str">
        <f t="shared" si="0"/>
        <v/>
      </c>
      <c r="F15" s="68" t="str">
        <f t="shared" si="0"/>
        <v/>
      </c>
    </row>
    <row r="16" spans="1:6">
      <c r="A16" s="23" t="s">
        <v>216</v>
      </c>
      <c r="B16" s="39">
        <v>2225007.9</v>
      </c>
      <c r="C16" s="39">
        <v>2053136.55</v>
      </c>
      <c r="D16" s="69" t="s">
        <v>217</v>
      </c>
      <c r="E16" s="28">
        <f t="shared" si="0"/>
        <v>-2225007.9</v>
      </c>
      <c r="F16" s="68">
        <f t="shared" si="0"/>
        <v>-2053136.55</v>
      </c>
    </row>
    <row r="17" spans="1:6" ht="21">
      <c r="A17" s="23" t="s">
        <v>218</v>
      </c>
      <c r="B17" s="39">
        <v>0</v>
      </c>
      <c r="C17" s="39">
        <v>0</v>
      </c>
      <c r="D17" s="69" t="s">
        <v>219</v>
      </c>
      <c r="E17" s="28" t="str">
        <f t="shared" si="0"/>
        <v/>
      </c>
      <c r="F17" s="68" t="str">
        <f t="shared" si="0"/>
        <v/>
      </c>
    </row>
    <row r="18" spans="1:6">
      <c r="A18" s="23"/>
      <c r="B18" s="39"/>
      <c r="C18" s="39"/>
      <c r="D18" s="65" t="s">
        <v>220</v>
      </c>
      <c r="E18" s="25">
        <f>IF(SUM(E19:E20)=0,"",SUM(E19:E20))</f>
        <v>2548469.5299999998</v>
      </c>
      <c r="F18" s="66">
        <f>IF(SUM(F19:F20)=0,"",SUM(F19:F20))</f>
        <v>2672787.27</v>
      </c>
    </row>
    <row r="19" spans="1:6">
      <c r="A19" s="23" t="s">
        <v>221</v>
      </c>
      <c r="B19" s="39">
        <v>0</v>
      </c>
      <c r="C19" s="39">
        <v>0</v>
      </c>
      <c r="D19" s="69" t="s">
        <v>222</v>
      </c>
      <c r="E19" s="28" t="str">
        <f>IF(B19*-1=0,"",B19*-1)</f>
        <v/>
      </c>
      <c r="F19" s="68" t="str">
        <f>IF(C19*-1=0,"",C19*-1)</f>
        <v/>
      </c>
    </row>
    <row r="20" spans="1:6" ht="21">
      <c r="A20" s="23" t="s">
        <v>223</v>
      </c>
      <c r="B20" s="39">
        <v>-2548469.5299999998</v>
      </c>
      <c r="C20" s="39">
        <v>-2672787.27</v>
      </c>
      <c r="D20" s="69" t="s">
        <v>224</v>
      </c>
      <c r="E20" s="28">
        <f>IF(B20*-1=0,"",B20*-1)</f>
        <v>2548469.5299999998</v>
      </c>
      <c r="F20" s="68">
        <f>IF(C20*-1=0,"",C20*-1)</f>
        <v>2672787.27</v>
      </c>
    </row>
    <row r="21" spans="1:6">
      <c r="A21" s="23"/>
      <c r="B21" s="39"/>
      <c r="C21" s="39"/>
      <c r="D21" s="65" t="s">
        <v>225</v>
      </c>
      <c r="E21" s="25">
        <f>IF(SUM(E22:E24)=0,"",SUM(E22:E24))</f>
        <v>-690693.74</v>
      </c>
      <c r="F21" s="66">
        <f>IF(SUM(F22:F24)=0,"",SUM(F22:F24))</f>
        <v>-636490.34</v>
      </c>
    </row>
    <row r="22" spans="1:6">
      <c r="A22" s="23" t="s">
        <v>226</v>
      </c>
      <c r="B22" s="39">
        <v>538126.39</v>
      </c>
      <c r="C22" s="39">
        <v>509985.22</v>
      </c>
      <c r="D22" s="69" t="s">
        <v>227</v>
      </c>
      <c r="E22" s="28">
        <f t="shared" ref="E22:F24" si="1">IF(B22*-1=0,"",B22*-1)</f>
        <v>-538126.39</v>
      </c>
      <c r="F22" s="68">
        <f t="shared" si="1"/>
        <v>-509985.22</v>
      </c>
    </row>
    <row r="23" spans="1:6">
      <c r="A23" s="23" t="s">
        <v>228</v>
      </c>
      <c r="B23" s="39">
        <v>152567.35</v>
      </c>
      <c r="C23" s="39">
        <v>126505.12</v>
      </c>
      <c r="D23" s="69" t="s">
        <v>229</v>
      </c>
      <c r="E23" s="28">
        <f t="shared" si="1"/>
        <v>-152567.35</v>
      </c>
      <c r="F23" s="68">
        <f t="shared" si="1"/>
        <v>-126505.12</v>
      </c>
    </row>
    <row r="24" spans="1:6">
      <c r="A24" s="23" t="s">
        <v>230</v>
      </c>
      <c r="B24" s="39">
        <v>0</v>
      </c>
      <c r="C24" s="39">
        <v>0</v>
      </c>
      <c r="D24" s="69" t="s">
        <v>231</v>
      </c>
      <c r="E24" s="28" t="str">
        <f t="shared" si="1"/>
        <v/>
      </c>
      <c r="F24" s="68" t="str">
        <f t="shared" si="1"/>
        <v/>
      </c>
    </row>
    <row r="25" spans="1:6">
      <c r="A25" s="23"/>
      <c r="B25" s="39"/>
      <c r="C25" s="39"/>
      <c r="D25" s="65" t="s">
        <v>232</v>
      </c>
      <c r="E25" s="25">
        <f>IF(SUM(E26:E29)=0,"",SUM(E26:E29))</f>
        <v>-129285.34999999999</v>
      </c>
      <c r="F25" s="66">
        <f>IF(SUM(F26:F29)=0,"",SUM(F26:F29))</f>
        <v>-179746.18</v>
      </c>
    </row>
    <row r="26" spans="1:6">
      <c r="A26" s="23" t="s">
        <v>233</v>
      </c>
      <c r="B26" s="39">
        <v>127028.7</v>
      </c>
      <c r="C26" s="39">
        <v>179746.18</v>
      </c>
      <c r="D26" s="69" t="s">
        <v>234</v>
      </c>
      <c r="E26" s="28">
        <f t="shared" ref="E26:F32" si="2">IF(B26*-1=0,"",B26*-1)</f>
        <v>-127028.7</v>
      </c>
      <c r="F26" s="68">
        <f t="shared" si="2"/>
        <v>-179746.18</v>
      </c>
    </row>
    <row r="27" spans="1:6">
      <c r="A27" s="23" t="s">
        <v>235</v>
      </c>
      <c r="B27" s="39">
        <v>0</v>
      </c>
      <c r="C27" s="39">
        <v>0</v>
      </c>
      <c r="D27" s="69" t="s">
        <v>236</v>
      </c>
      <c r="E27" s="28" t="str">
        <f t="shared" si="2"/>
        <v/>
      </c>
      <c r="F27" s="68" t="str">
        <f t="shared" si="2"/>
        <v/>
      </c>
    </row>
    <row r="28" spans="1:6" ht="21">
      <c r="A28" s="23" t="s">
        <v>237</v>
      </c>
      <c r="B28" s="39">
        <v>2256.65</v>
      </c>
      <c r="C28" s="39">
        <v>0</v>
      </c>
      <c r="D28" s="69" t="s">
        <v>238</v>
      </c>
      <c r="E28" s="28">
        <f t="shared" si="2"/>
        <v>-2256.65</v>
      </c>
      <c r="F28" s="68" t="str">
        <f t="shared" si="2"/>
        <v/>
      </c>
    </row>
    <row r="29" spans="1:6">
      <c r="A29" s="23" t="s">
        <v>239</v>
      </c>
      <c r="B29" s="39">
        <v>0</v>
      </c>
      <c r="C29" s="39">
        <v>0</v>
      </c>
      <c r="D29" s="69" t="s">
        <v>240</v>
      </c>
      <c r="E29" s="28" t="str">
        <f t="shared" si="2"/>
        <v/>
      </c>
      <c r="F29" s="68" t="str">
        <f t="shared" si="2"/>
        <v/>
      </c>
    </row>
    <row r="30" spans="1:6">
      <c r="A30" s="23" t="s">
        <v>241</v>
      </c>
      <c r="B30" s="39">
        <v>4669.37</v>
      </c>
      <c r="C30" s="39">
        <v>8239.4500000000007</v>
      </c>
      <c r="D30" s="65" t="s">
        <v>242</v>
      </c>
      <c r="E30" s="25">
        <f t="shared" si="2"/>
        <v>-4669.37</v>
      </c>
      <c r="F30" s="66">
        <f t="shared" si="2"/>
        <v>-8239.4500000000007</v>
      </c>
    </row>
    <row r="31" spans="1:6" ht="22.5">
      <c r="A31" s="23" t="s">
        <v>243</v>
      </c>
      <c r="B31" s="39">
        <v>-2023</v>
      </c>
      <c r="C31" s="39">
        <v>-3773</v>
      </c>
      <c r="D31" s="65" t="s">
        <v>244</v>
      </c>
      <c r="E31" s="25">
        <f t="shared" si="2"/>
        <v>2023</v>
      </c>
      <c r="F31" s="66">
        <f t="shared" si="2"/>
        <v>3773</v>
      </c>
    </row>
    <row r="32" spans="1:6">
      <c r="A32" s="23" t="s">
        <v>245</v>
      </c>
      <c r="B32" s="39">
        <v>0</v>
      </c>
      <c r="C32" s="39">
        <v>0</v>
      </c>
      <c r="D32" s="65" t="s">
        <v>246</v>
      </c>
      <c r="E32" s="25" t="str">
        <f t="shared" si="2"/>
        <v/>
      </c>
      <c r="F32" s="66" t="str">
        <f t="shared" si="2"/>
        <v/>
      </c>
    </row>
    <row r="33" spans="1:6" ht="22.5">
      <c r="A33" s="23"/>
      <c r="B33" s="39"/>
      <c r="C33" s="39"/>
      <c r="D33" s="65" t="s">
        <v>247</v>
      </c>
      <c r="E33" s="25" t="str">
        <f>IF(SUM(E34:E35)=0,"",SUM(E34:E35))</f>
        <v/>
      </c>
      <c r="F33" s="66" t="str">
        <f>IF(SUM(F34:F35)=0,"",SUM(F34:F35))</f>
        <v/>
      </c>
    </row>
    <row r="34" spans="1:6">
      <c r="A34" s="23" t="s">
        <v>248</v>
      </c>
      <c r="B34" s="39">
        <v>0</v>
      </c>
      <c r="C34" s="39">
        <v>0</v>
      </c>
      <c r="D34" s="69" t="s">
        <v>249</v>
      </c>
      <c r="E34" s="28" t="str">
        <f t="shared" ref="E34:F36" si="3">IF(B34*-1=0,"",B34*-1)</f>
        <v/>
      </c>
      <c r="F34" s="68" t="str">
        <f t="shared" si="3"/>
        <v/>
      </c>
    </row>
    <row r="35" spans="1:6">
      <c r="A35" s="23" t="s">
        <v>250</v>
      </c>
      <c r="B35" s="39">
        <v>0</v>
      </c>
      <c r="C35" s="39">
        <v>0</v>
      </c>
      <c r="D35" s="69" t="s">
        <v>251</v>
      </c>
      <c r="E35" s="28" t="str">
        <f t="shared" si="3"/>
        <v/>
      </c>
      <c r="F35" s="68" t="str">
        <f t="shared" si="3"/>
        <v/>
      </c>
    </row>
    <row r="36" spans="1:6">
      <c r="A36" s="43" t="s">
        <v>252</v>
      </c>
      <c r="B36" s="39">
        <v>0</v>
      </c>
      <c r="C36" s="39">
        <v>-835.72</v>
      </c>
      <c r="D36" s="65" t="s">
        <v>253</v>
      </c>
      <c r="E36" s="25" t="str">
        <f t="shared" si="3"/>
        <v/>
      </c>
      <c r="F36" s="66">
        <f t="shared" si="3"/>
        <v>835.72</v>
      </c>
    </row>
    <row r="37" spans="1:6">
      <c r="A37" s="23"/>
      <c r="B37" s="39"/>
      <c r="C37" s="39"/>
      <c r="D37" s="69"/>
      <c r="E37" s="28"/>
      <c r="F37" s="68"/>
    </row>
    <row r="38" spans="1:6" ht="24.75">
      <c r="A38" s="23"/>
      <c r="B38" s="39"/>
      <c r="C38" s="39"/>
      <c r="D38" s="63" t="s">
        <v>254</v>
      </c>
      <c r="E38" s="22">
        <f>IF(SUM(E8,E11,E12,E13,E18,E21,E25,E30,E31,E32,E33,E36)=0,"",SUM(E8,E11,E12,E13,E18,E21,E25,E30,E31,E32,E33,E36))</f>
        <v>11516.299999999796</v>
      </c>
      <c r="F38" s="70">
        <f>IF(SUM(F8,F11,F12,F13,F18,F21,F25,F30,F31,F32,F33,F36)=0,"",SUM(F8,F11,F12,F13,F18,F21,F25,F30,F31,F32,F33,F36))</f>
        <v>575.01000000004819</v>
      </c>
    </row>
    <row r="39" spans="1:6">
      <c r="A39" s="23"/>
      <c r="B39" s="39"/>
      <c r="C39" s="39"/>
      <c r="D39" s="67"/>
      <c r="E39" s="28"/>
      <c r="F39" s="68"/>
    </row>
    <row r="40" spans="1:6">
      <c r="A40" s="23"/>
      <c r="B40" s="39"/>
      <c r="C40" s="39"/>
      <c r="D40" s="65" t="s">
        <v>255</v>
      </c>
      <c r="E40" s="25" t="str">
        <f>IF(SUM(E41,E44)=0,"",SUM(E41,E44))</f>
        <v/>
      </c>
      <c r="F40" s="66" t="str">
        <f>IF(SUM(F41,F44)=0,"",SUM(F41,F44))</f>
        <v/>
      </c>
    </row>
    <row r="41" spans="1:6">
      <c r="A41" s="23"/>
      <c r="B41" s="39"/>
      <c r="C41" s="39"/>
      <c r="D41" s="67" t="s">
        <v>256</v>
      </c>
      <c r="E41" s="28" t="str">
        <f>IF(SUM(E42:E43)=0,"",SUM(E42:E43))</f>
        <v/>
      </c>
      <c r="F41" s="68" t="str">
        <f>IF(SUM(F42:F43)=0,"",SUM(F42:F43))</f>
        <v/>
      </c>
    </row>
    <row r="42" spans="1:6">
      <c r="A42" s="23" t="s">
        <v>257</v>
      </c>
      <c r="B42" s="39">
        <v>0</v>
      </c>
      <c r="C42" s="39">
        <v>0</v>
      </c>
      <c r="D42" s="69" t="s">
        <v>258</v>
      </c>
      <c r="E42" s="28" t="str">
        <f>IF(B42*-1=0,"",B42*-1)</f>
        <v/>
      </c>
      <c r="F42" s="68" t="str">
        <f>IF(C42*-1=0,"",C42*-1)</f>
        <v/>
      </c>
    </row>
    <row r="43" spans="1:6">
      <c r="A43" s="23" t="s">
        <v>259</v>
      </c>
      <c r="B43" s="39">
        <v>0</v>
      </c>
      <c r="C43" s="39">
        <v>0</v>
      </c>
      <c r="D43" s="69" t="s">
        <v>260</v>
      </c>
      <c r="E43" s="28" t="str">
        <f>IF(B43*-1=0,"",B43*-1)</f>
        <v/>
      </c>
      <c r="F43" s="68" t="str">
        <f>IF(C43*-1=0,"",C43*-1)</f>
        <v/>
      </c>
    </row>
    <row r="44" spans="1:6" ht="22.5">
      <c r="A44" s="23"/>
      <c r="B44" s="39"/>
      <c r="C44" s="39"/>
      <c r="D44" s="67" t="s">
        <v>261</v>
      </c>
      <c r="E44" s="28" t="str">
        <f>IF(SUM(E45:E46)=0,"",SUM(E45:E46))</f>
        <v/>
      </c>
      <c r="F44" s="68" t="str">
        <f>IF(SUM(F45:F46)=0,"",SUM(F45:F46))</f>
        <v/>
      </c>
    </row>
    <row r="45" spans="1:6">
      <c r="A45" s="23" t="s">
        <v>262</v>
      </c>
      <c r="B45" s="39">
        <v>0</v>
      </c>
      <c r="C45" s="39">
        <v>0</v>
      </c>
      <c r="D45" s="69" t="s">
        <v>258</v>
      </c>
      <c r="E45" s="28" t="str">
        <f>IF(B45*-1=0,"",B45*-1)</f>
        <v/>
      </c>
      <c r="F45" s="68" t="str">
        <f>IF(C45*-1=0,"",C45*-1)</f>
        <v/>
      </c>
    </row>
    <row r="46" spans="1:6">
      <c r="A46" s="23" t="s">
        <v>263</v>
      </c>
      <c r="B46" s="39">
        <v>0</v>
      </c>
      <c r="C46" s="39">
        <v>0</v>
      </c>
      <c r="D46" s="69" t="s">
        <v>260</v>
      </c>
      <c r="E46" s="28" t="str">
        <f>IF(B46*-1=0,"",B46*-1)</f>
        <v/>
      </c>
      <c r="F46" s="68" t="str">
        <f>IF(C46*-1=0,"",C46*-1)</f>
        <v/>
      </c>
    </row>
    <row r="47" spans="1:6">
      <c r="A47" s="23"/>
      <c r="B47" s="39"/>
      <c r="C47" s="39"/>
      <c r="D47" s="65" t="s">
        <v>264</v>
      </c>
      <c r="E47" s="25" t="str">
        <f>IF(SUM(E48:E50)=0,"",SUM(E48:E50))</f>
        <v/>
      </c>
      <c r="F47" s="66" t="str">
        <f>IF(SUM(F48:F50)=0,"",SUM(F48:F50))</f>
        <v/>
      </c>
    </row>
    <row r="48" spans="1:6">
      <c r="A48" s="23" t="s">
        <v>265</v>
      </c>
      <c r="B48" s="39">
        <v>0</v>
      </c>
      <c r="C48" s="39">
        <v>0</v>
      </c>
      <c r="D48" s="69" t="s">
        <v>266</v>
      </c>
      <c r="E48" s="28" t="str">
        <f t="shared" ref="E48:F50" si="4">IF(B48*-1=0,"",B48*-1)</f>
        <v/>
      </c>
      <c r="F48" s="68" t="str">
        <f t="shared" si="4"/>
        <v/>
      </c>
    </row>
    <row r="49" spans="1:6">
      <c r="A49" s="23" t="s">
        <v>267</v>
      </c>
      <c r="B49" s="39">
        <v>0</v>
      </c>
      <c r="C49" s="39">
        <v>0</v>
      </c>
      <c r="D49" s="69" t="s">
        <v>268</v>
      </c>
      <c r="E49" s="28" t="str">
        <f t="shared" si="4"/>
        <v/>
      </c>
      <c r="F49" s="68" t="str">
        <f t="shared" si="4"/>
        <v/>
      </c>
    </row>
    <row r="50" spans="1:6">
      <c r="A50" s="23" t="s">
        <v>269</v>
      </c>
      <c r="B50" s="39">
        <v>0</v>
      </c>
      <c r="C50" s="39">
        <v>0</v>
      </c>
      <c r="D50" s="69" t="s">
        <v>270</v>
      </c>
      <c r="E50" s="28" t="str">
        <f t="shared" si="4"/>
        <v/>
      </c>
      <c r="F50" s="68" t="str">
        <f t="shared" si="4"/>
        <v/>
      </c>
    </row>
    <row r="51" spans="1:6" ht="22.5">
      <c r="A51" s="23"/>
      <c r="B51" s="39"/>
      <c r="C51" s="39"/>
      <c r="D51" s="65" t="s">
        <v>271</v>
      </c>
      <c r="E51" s="25" t="str">
        <f>IF(SUM(E52:E53)=0,"",SUM(E52:E53))</f>
        <v/>
      </c>
      <c r="F51" s="66" t="str">
        <f>IF(SUM(F52:F53)=0,"",SUM(F52:F53))</f>
        <v/>
      </c>
    </row>
    <row r="52" spans="1:6">
      <c r="A52" s="23" t="s">
        <v>272</v>
      </c>
      <c r="B52" s="39">
        <v>0</v>
      </c>
      <c r="C52" s="39">
        <v>0</v>
      </c>
      <c r="D52" s="69" t="s">
        <v>273</v>
      </c>
      <c r="E52" s="28" t="str">
        <f t="shared" ref="E52:F54" si="5">IF(B52*-1=0,"",B52*-1)</f>
        <v/>
      </c>
      <c r="F52" s="68" t="str">
        <f t="shared" si="5"/>
        <v/>
      </c>
    </row>
    <row r="53" spans="1:6" ht="21">
      <c r="A53" s="23" t="s">
        <v>274</v>
      </c>
      <c r="B53" s="39">
        <v>0</v>
      </c>
      <c r="C53" s="39">
        <v>0</v>
      </c>
      <c r="D53" s="69" t="s">
        <v>275</v>
      </c>
      <c r="E53" s="28" t="str">
        <f t="shared" si="5"/>
        <v/>
      </c>
      <c r="F53" s="68" t="str">
        <f t="shared" si="5"/>
        <v/>
      </c>
    </row>
    <row r="54" spans="1:6">
      <c r="A54" s="23" t="s">
        <v>276</v>
      </c>
      <c r="B54" s="39">
        <v>0</v>
      </c>
      <c r="C54" s="39">
        <v>0</v>
      </c>
      <c r="D54" s="65" t="s">
        <v>277</v>
      </c>
      <c r="E54" s="25" t="str">
        <f t="shared" si="5"/>
        <v/>
      </c>
      <c r="F54" s="66" t="str">
        <f t="shared" si="5"/>
        <v/>
      </c>
    </row>
    <row r="55" spans="1:6">
      <c r="A55" s="23"/>
      <c r="B55" s="39"/>
      <c r="C55" s="39"/>
      <c r="D55" s="65" t="s">
        <v>278</v>
      </c>
      <c r="E55" s="25" t="str">
        <f>IF(SUM(E56:E57)=0,"",SUM(E56:E57))</f>
        <v/>
      </c>
      <c r="F55" s="66" t="str">
        <f>IF(SUM(F56:F57)=0,"",SUM(F56:F57))</f>
        <v/>
      </c>
    </row>
    <row r="56" spans="1:6">
      <c r="A56" s="23" t="s">
        <v>279</v>
      </c>
      <c r="B56" s="39">
        <v>0</v>
      </c>
      <c r="C56" s="39">
        <v>0</v>
      </c>
      <c r="D56" s="69" t="s">
        <v>249</v>
      </c>
      <c r="E56" s="28" t="str">
        <f>IF(B56*-1=0,"",B56*-1)</f>
        <v/>
      </c>
      <c r="F56" s="68" t="str">
        <f>IF(C56*-1=0,"",C56*-1)</f>
        <v/>
      </c>
    </row>
    <row r="57" spans="1:6">
      <c r="A57" s="23" t="s">
        <v>280</v>
      </c>
      <c r="B57" s="39">
        <v>0</v>
      </c>
      <c r="C57" s="39">
        <v>0</v>
      </c>
      <c r="D57" s="69" t="s">
        <v>251</v>
      </c>
      <c r="E57" s="28" t="str">
        <f>IF(B57*-1=0,"",B57*-1)</f>
        <v/>
      </c>
      <c r="F57" s="68" t="str">
        <f>IF(C57*-1=0,"",C57*-1)</f>
        <v/>
      </c>
    </row>
    <row r="58" spans="1:6">
      <c r="A58" s="23"/>
      <c r="B58" s="39"/>
      <c r="C58" s="39"/>
      <c r="D58" s="65"/>
      <c r="E58" s="25"/>
      <c r="F58" s="66"/>
    </row>
    <row r="59" spans="1:6">
      <c r="A59" s="23"/>
      <c r="B59" s="39"/>
      <c r="C59" s="39"/>
      <c r="D59" s="63" t="s">
        <v>281</v>
      </c>
      <c r="E59" s="22" t="str">
        <f>IF(SUM(E40,E47,E51,E54,E55)=0,"",SUM(E40,E47,E51,E54,E55))</f>
        <v/>
      </c>
      <c r="F59" s="70" t="str">
        <f>IF(SUM(F40,F47,F51,F54,F55)=0,"",SUM(F40,F47,F51,F54,F55))</f>
        <v/>
      </c>
    </row>
    <row r="60" spans="1:6">
      <c r="A60" s="23"/>
      <c r="B60" s="39"/>
      <c r="C60" s="39"/>
      <c r="D60" s="71"/>
      <c r="E60" s="25"/>
      <c r="F60" s="66"/>
    </row>
    <row r="61" spans="1:6">
      <c r="A61" s="23"/>
      <c r="B61" s="39"/>
      <c r="C61" s="39"/>
      <c r="D61" s="63" t="s">
        <v>282</v>
      </c>
      <c r="E61" s="22">
        <f>IF(SUM(E38,E59)=0,"",SUM(E38,E59))</f>
        <v>11516.299999999796</v>
      </c>
      <c r="F61" s="70">
        <f>IF(SUM(F38,F59)=0,"",SUM(F38,F59))</f>
        <v>575.01000000004819</v>
      </c>
    </row>
    <row r="62" spans="1:6">
      <c r="A62" s="23" t="s">
        <v>283</v>
      </c>
      <c r="B62" s="39">
        <v>10683.13</v>
      </c>
      <c r="C62" s="39">
        <v>0</v>
      </c>
      <c r="D62" s="65" t="s">
        <v>284</v>
      </c>
      <c r="E62" s="25">
        <f>IF(B62*-1=0,"",B62*-1)</f>
        <v>-10683.13</v>
      </c>
      <c r="F62" s="66" t="str">
        <f>IF(C62*-1=0,"",C62*-1)</f>
        <v/>
      </c>
    </row>
    <row r="63" spans="1:6">
      <c r="A63" s="23"/>
      <c r="B63" s="39"/>
      <c r="C63" s="39"/>
      <c r="D63" s="65"/>
      <c r="E63" s="25"/>
      <c r="F63" s="66"/>
    </row>
    <row r="64" spans="1:6" ht="26.25">
      <c r="A64" s="23"/>
      <c r="B64" s="39"/>
      <c r="C64" s="39"/>
      <c r="D64" s="63" t="s">
        <v>285</v>
      </c>
      <c r="E64" s="22">
        <f>IF(SUM(E61,E62)=0,"",SUM(E61,E62))</f>
        <v>833.16999999979635</v>
      </c>
      <c r="F64" s="70">
        <f>IF(SUM(F61,F62)=0,"",SUM(F61,F62))</f>
        <v>575.01000000004819</v>
      </c>
    </row>
    <row r="65" spans="1:6">
      <c r="A65" s="23"/>
      <c r="B65" s="39"/>
      <c r="C65" s="39"/>
      <c r="D65" s="67"/>
      <c r="E65" s="28"/>
      <c r="F65" s="68"/>
    </row>
    <row r="66" spans="1:6">
      <c r="A66" s="23"/>
      <c r="B66" s="39"/>
      <c r="C66" s="39"/>
      <c r="D66" s="63" t="s">
        <v>286</v>
      </c>
      <c r="E66" s="44"/>
      <c r="F66" s="72"/>
    </row>
    <row r="67" spans="1:6" ht="22.5">
      <c r="A67" s="23"/>
      <c r="B67" s="39">
        <v>0</v>
      </c>
      <c r="C67" s="39">
        <v>0</v>
      </c>
      <c r="D67" s="65" t="s">
        <v>287</v>
      </c>
      <c r="E67" s="25" t="str">
        <f>IF(B67*-1=0,"",B67*-1)</f>
        <v/>
      </c>
      <c r="F67" s="66" t="str">
        <f>IF(C67*-1=0,"",C67*-1)</f>
        <v/>
      </c>
    </row>
    <row r="68" spans="1:6" ht="21" customHeight="1" thickBot="1">
      <c r="A68" s="23"/>
      <c r="B68" s="39"/>
      <c r="C68" s="39"/>
      <c r="D68" s="73" t="s">
        <v>288</v>
      </c>
      <c r="E68" s="74">
        <f>IF(SUM(E64,E67)=0,"",SUM(E64,E67))</f>
        <v>833.16999999979635</v>
      </c>
      <c r="F68" s="75">
        <f>IF(SUM(F64,F67)=0,"",SUM(F64,F67))</f>
        <v>575.01000000004819</v>
      </c>
    </row>
    <row r="69" spans="1:6">
      <c r="A69" s="23"/>
      <c r="B69" s="39"/>
      <c r="C69" s="39"/>
      <c r="D69" s="45"/>
      <c r="E69" s="46"/>
      <c r="F69" s="46"/>
    </row>
    <row r="70" spans="1:6">
      <c r="A70" s="23"/>
      <c r="B70" s="39"/>
      <c r="C70" s="39"/>
      <c r="D70" s="47"/>
      <c r="E70" s="48"/>
      <c r="F70" s="48"/>
    </row>
    <row r="71" spans="1:6">
      <c r="A71" s="23"/>
      <c r="B71" s="39"/>
      <c r="C71" s="39"/>
      <c r="D71" s="47"/>
      <c r="E71" s="48"/>
      <c r="F71" s="48"/>
    </row>
    <row r="72" spans="1:6">
      <c r="A72" s="23"/>
      <c r="B72" s="39"/>
      <c r="C72" s="39"/>
      <c r="D72" s="47"/>
      <c r="E72" s="48"/>
      <c r="F72" s="48"/>
    </row>
    <row r="73" spans="1:6">
      <c r="A73" s="23"/>
      <c r="B73" s="39"/>
      <c r="C73" s="39"/>
      <c r="D73" s="47"/>
      <c r="E73" s="48"/>
      <c r="F73" s="48"/>
    </row>
    <row r="74" spans="1:6">
      <c r="A74" s="23"/>
      <c r="B74" s="39"/>
      <c r="C74" s="39"/>
      <c r="D74" s="10"/>
      <c r="E74" s="39"/>
      <c r="F74" s="39"/>
    </row>
    <row r="75" spans="1:6">
      <c r="A75" s="23"/>
      <c r="B75" s="39"/>
      <c r="C75" s="39"/>
      <c r="D75" s="27"/>
      <c r="E75" s="46"/>
      <c r="F75" s="46"/>
    </row>
    <row r="76" spans="1:6">
      <c r="A76" s="23"/>
      <c r="B76" s="39"/>
      <c r="C76" s="39"/>
      <c r="D76" s="10"/>
      <c r="E76" s="39"/>
      <c r="F76" s="39"/>
    </row>
    <row r="77" spans="1:6">
      <c r="A77" s="23"/>
      <c r="B77" s="39"/>
      <c r="C77" s="39"/>
      <c r="D77" s="49"/>
      <c r="E77" s="46"/>
      <c r="F77" s="46"/>
    </row>
    <row r="78" spans="1:6">
      <c r="A78" s="23"/>
      <c r="B78" s="39"/>
      <c r="C78" s="39"/>
      <c r="D78" s="47"/>
      <c r="E78" s="48"/>
      <c r="F78" s="48"/>
    </row>
    <row r="79" spans="1:6">
      <c r="A79" s="23"/>
      <c r="B79" s="39"/>
      <c r="C79" s="39"/>
      <c r="D79" s="47"/>
      <c r="E79" s="48"/>
      <c r="F79" s="48"/>
    </row>
    <row r="80" spans="1:6">
      <c r="A80" s="23"/>
      <c r="B80" s="39"/>
      <c r="C80" s="39"/>
      <c r="D80" s="47"/>
      <c r="E80" s="48"/>
      <c r="F80" s="48"/>
    </row>
    <row r="81" spans="1:6">
      <c r="A81" s="34"/>
      <c r="B81" s="39"/>
      <c r="C81" s="39"/>
      <c r="D81" s="47"/>
      <c r="E81" s="48"/>
      <c r="F81" s="48"/>
    </row>
    <row r="82" spans="1:6">
      <c r="A82" s="23"/>
      <c r="B82" s="39"/>
      <c r="C82" s="39"/>
      <c r="D82" s="45"/>
      <c r="E82" s="46"/>
      <c r="F82" s="46"/>
    </row>
    <row r="83" spans="1:6">
      <c r="A83" s="26"/>
      <c r="B83" s="39"/>
      <c r="C83" s="39"/>
      <c r="D83" s="45"/>
      <c r="E83" s="46"/>
      <c r="F83" s="46"/>
    </row>
    <row r="84" spans="1:6">
      <c r="A84" s="23"/>
      <c r="B84" s="39"/>
      <c r="C84" s="39"/>
      <c r="D84" s="10"/>
      <c r="E84" s="39"/>
      <c r="F84" s="39"/>
    </row>
    <row r="85" spans="1:6">
      <c r="A85" s="23"/>
      <c r="B85" s="39"/>
      <c r="C85" s="39"/>
      <c r="D85" s="27"/>
      <c r="E85" s="46"/>
      <c r="F85" s="46"/>
    </row>
    <row r="86" spans="1:6">
      <c r="A86" s="23"/>
      <c r="B86" s="39"/>
      <c r="C86" s="39"/>
      <c r="D86" s="27"/>
      <c r="E86" s="39"/>
      <c r="F86" s="39"/>
    </row>
    <row r="87" spans="1:6">
      <c r="A87" s="23"/>
      <c r="B87" s="39"/>
      <c r="C87" s="39"/>
      <c r="D87" s="27"/>
      <c r="E87" s="46"/>
      <c r="F87" s="46"/>
    </row>
    <row r="88" spans="1:6">
      <c r="A88" s="23"/>
      <c r="B88" s="39"/>
      <c r="C88" s="39"/>
      <c r="D88" s="27"/>
      <c r="E88" s="39"/>
      <c r="F88" s="39"/>
    </row>
    <row r="89" spans="1:6">
      <c r="A89" s="23"/>
      <c r="B89" s="39"/>
      <c r="C89" s="39"/>
      <c r="D89" s="45"/>
      <c r="E89" s="46"/>
      <c r="F89" s="46"/>
    </row>
    <row r="90" spans="1:6">
      <c r="A90" s="23"/>
      <c r="B90" s="39"/>
      <c r="C90" s="39"/>
      <c r="D90" s="45"/>
      <c r="E90" s="50"/>
      <c r="F90" s="50"/>
    </row>
    <row r="91" spans="1:6">
      <c r="A91" s="23"/>
      <c r="B91" s="39"/>
      <c r="C91" s="39"/>
      <c r="D91" s="45"/>
      <c r="E91" s="46"/>
      <c r="F91" s="46"/>
    </row>
    <row r="92" spans="1:6">
      <c r="A92" s="23"/>
      <c r="B92" s="39"/>
      <c r="C92" s="39"/>
      <c r="D92" s="45"/>
      <c r="E92" s="46"/>
      <c r="F92" s="46"/>
    </row>
    <row r="93" spans="1:6">
      <c r="A93" s="23"/>
      <c r="B93" s="10"/>
      <c r="C93" s="10"/>
      <c r="D93" s="45"/>
      <c r="E93" s="46"/>
      <c r="F93" s="46"/>
    </row>
    <row r="94" spans="1:6">
      <c r="A94" s="7"/>
      <c r="B94" s="2"/>
      <c r="C94" s="2"/>
      <c r="D94" s="45"/>
      <c r="E94" s="46"/>
      <c r="F94" s="46"/>
    </row>
    <row r="95" spans="1:6">
      <c r="A95" s="7"/>
      <c r="B95" s="2"/>
      <c r="C95" s="2"/>
      <c r="D95" s="10"/>
      <c r="E95" s="39"/>
      <c r="F95" s="39"/>
    </row>
    <row r="96" spans="1:6">
      <c r="A96" s="51"/>
      <c r="B96" s="52"/>
      <c r="C96" s="52"/>
      <c r="D96" s="27"/>
      <c r="E96" s="46"/>
      <c r="F96" s="46"/>
    </row>
    <row r="97" spans="1:6">
      <c r="A97" s="7"/>
      <c r="B97" s="2"/>
      <c r="C97" s="2"/>
      <c r="D97" s="27"/>
      <c r="E97" s="39"/>
      <c r="F97" s="39"/>
    </row>
    <row r="98" spans="1:6">
      <c r="A98" s="51"/>
      <c r="B98" s="52"/>
      <c r="C98" s="52"/>
      <c r="D98" s="27"/>
      <c r="E98" s="46"/>
      <c r="F98" s="46"/>
    </row>
    <row r="99" spans="1:6">
      <c r="A99" s="7"/>
      <c r="B99" s="2"/>
      <c r="C99" s="2"/>
      <c r="D99" s="27"/>
      <c r="E99" s="39"/>
      <c r="F99" s="39"/>
    </row>
    <row r="100" spans="1:6">
      <c r="A100" s="7"/>
      <c r="B100" s="2"/>
      <c r="C100" s="2"/>
      <c r="D100" s="45"/>
      <c r="E100" s="46"/>
      <c r="F100" s="46"/>
    </row>
    <row r="101" spans="1:6">
      <c r="A101" s="7"/>
      <c r="B101" s="2"/>
      <c r="C101" s="2"/>
      <c r="D101" s="45"/>
      <c r="E101" s="46"/>
      <c r="F101" s="46"/>
    </row>
    <row r="102" spans="1:6">
      <c r="A102" s="7"/>
      <c r="B102" s="2"/>
      <c r="C102" s="2"/>
      <c r="D102" s="10"/>
      <c r="E102" s="39"/>
      <c r="F102" s="39"/>
    </row>
    <row r="103" spans="1:6">
      <c r="A103" s="7"/>
      <c r="B103" s="2"/>
      <c r="C103" s="2"/>
      <c r="D103" s="27"/>
      <c r="E103" s="46"/>
      <c r="F103" s="46"/>
    </row>
    <row r="104" spans="1:6" ht="19.5">
      <c r="A104" s="7"/>
      <c r="B104" s="2"/>
      <c r="C104" s="2"/>
      <c r="D104" s="5"/>
      <c r="E104" s="36"/>
      <c r="F104" s="6"/>
    </row>
    <row r="105" spans="1:6" ht="15.75">
      <c r="A105" s="7"/>
      <c r="B105" s="2"/>
      <c r="C105" s="2"/>
      <c r="D105" s="37"/>
      <c r="E105" s="2"/>
      <c r="F105" s="2"/>
    </row>
    <row r="106" spans="1:6" ht="15.75">
      <c r="A106" s="7"/>
      <c r="B106" s="2"/>
      <c r="C106" s="2"/>
      <c r="D106" s="58"/>
      <c r="E106" s="59"/>
      <c r="F106" s="59"/>
    </row>
    <row r="107" spans="1:6">
      <c r="A107" s="7"/>
      <c r="B107" s="2"/>
      <c r="C107" s="2"/>
      <c r="D107" s="9"/>
      <c r="E107" s="40"/>
      <c r="F107" s="40"/>
    </row>
    <row r="108" spans="1:6" ht="15.75">
      <c r="A108" s="7"/>
      <c r="B108" s="2"/>
      <c r="C108" s="2"/>
      <c r="D108" s="41"/>
      <c r="E108" s="2"/>
      <c r="F108" s="2"/>
    </row>
    <row r="109" spans="1:6">
      <c r="A109" s="7"/>
      <c r="B109" s="2"/>
      <c r="C109" s="2"/>
      <c r="D109" s="2"/>
      <c r="E109" s="53"/>
      <c r="F109" s="53"/>
    </row>
    <row r="110" spans="1:6">
      <c r="A110" s="7"/>
      <c r="B110" s="2"/>
      <c r="C110" s="2"/>
      <c r="D110" s="45"/>
      <c r="E110" s="46"/>
      <c r="F110" s="46"/>
    </row>
    <row r="111" spans="1:6">
      <c r="A111" s="7"/>
      <c r="B111" s="2"/>
      <c r="C111" s="2"/>
      <c r="D111" s="47"/>
      <c r="E111" s="48"/>
      <c r="F111" s="48"/>
    </row>
    <row r="112" spans="1:6">
      <c r="A112" s="54"/>
      <c r="B112" s="2"/>
      <c r="C112" s="2"/>
      <c r="D112" s="47"/>
      <c r="E112" s="48"/>
      <c r="F112" s="48"/>
    </row>
    <row r="113" spans="1:6">
      <c r="A113" s="54"/>
      <c r="B113" s="2"/>
      <c r="C113" s="2"/>
      <c r="D113" s="47"/>
      <c r="E113" s="48"/>
      <c r="F113" s="48"/>
    </row>
    <row r="114" spans="1:6">
      <c r="A114" s="1"/>
      <c r="B114" s="2"/>
      <c r="C114" s="2"/>
      <c r="D114" s="45"/>
      <c r="E114" s="46"/>
      <c r="F114" s="46"/>
    </row>
    <row r="115" spans="1:6">
      <c r="A115" s="23"/>
      <c r="B115" s="39"/>
      <c r="C115" s="39"/>
      <c r="D115" s="45"/>
      <c r="E115" s="39"/>
      <c r="F115" s="39"/>
    </row>
    <row r="116" spans="1:6">
      <c r="A116" s="23"/>
      <c r="B116" s="39"/>
      <c r="C116" s="39"/>
      <c r="D116" s="45"/>
      <c r="E116" s="46"/>
      <c r="F116" s="46"/>
    </row>
    <row r="117" spans="1:6">
      <c r="A117" s="23"/>
      <c r="B117" s="39"/>
      <c r="C117" s="39"/>
      <c r="D117" s="45"/>
      <c r="E117" s="46"/>
      <c r="F117" s="46"/>
    </row>
    <row r="118" spans="1:6">
      <c r="A118" s="23"/>
      <c r="B118" s="39"/>
      <c r="C118" s="39"/>
      <c r="D118" s="47"/>
      <c r="E118" s="48"/>
      <c r="F118" s="48"/>
    </row>
    <row r="119" spans="1:6">
      <c r="A119" s="23"/>
      <c r="B119" s="39"/>
      <c r="C119" s="39"/>
      <c r="D119" s="47"/>
      <c r="E119" s="48"/>
      <c r="F119" s="48"/>
    </row>
    <row r="120" spans="1:6">
      <c r="A120" s="23"/>
      <c r="B120" s="39"/>
      <c r="C120" s="39"/>
      <c r="D120" s="47"/>
      <c r="E120" s="48"/>
      <c r="F120" s="48"/>
    </row>
    <row r="121" spans="1:6">
      <c r="A121" s="23"/>
      <c r="B121" s="39"/>
      <c r="C121" s="39"/>
      <c r="D121" s="10"/>
      <c r="E121" s="39"/>
      <c r="F121" s="39"/>
    </row>
    <row r="122" spans="1:6">
      <c r="A122" s="23"/>
      <c r="B122" s="39"/>
      <c r="C122" s="39"/>
      <c r="D122" s="27"/>
      <c r="E122" s="46"/>
      <c r="F122" s="46"/>
    </row>
    <row r="123" spans="1:6">
      <c r="A123" s="23"/>
      <c r="B123" s="39"/>
      <c r="C123" s="39"/>
      <c r="D123" s="27"/>
      <c r="E123" s="39"/>
      <c r="F123" s="39"/>
    </row>
    <row r="124" spans="1:6">
      <c r="A124" s="23"/>
      <c r="B124" s="39"/>
      <c r="C124" s="39"/>
      <c r="D124" s="45"/>
      <c r="E124" s="46"/>
      <c r="F124" s="46"/>
    </row>
    <row r="125" spans="1:6">
      <c r="A125" s="23"/>
      <c r="B125" s="39"/>
      <c r="C125" s="39"/>
      <c r="D125" s="47"/>
      <c r="E125" s="48"/>
      <c r="F125" s="48"/>
    </row>
    <row r="126" spans="1:6">
      <c r="A126" s="23"/>
      <c r="B126" s="39"/>
      <c r="C126" s="39"/>
      <c r="D126" s="47"/>
      <c r="E126" s="48"/>
      <c r="F126" s="48"/>
    </row>
    <row r="127" spans="1:6">
      <c r="A127" s="23"/>
      <c r="B127" s="39"/>
      <c r="C127" s="39"/>
      <c r="D127" s="47"/>
      <c r="E127" s="48"/>
      <c r="F127" s="48"/>
    </row>
    <row r="128" spans="1:6">
      <c r="A128" s="23"/>
      <c r="B128" s="39"/>
      <c r="C128" s="39"/>
      <c r="D128" s="45"/>
      <c r="E128" s="46"/>
      <c r="F128" s="46"/>
    </row>
    <row r="129" spans="1:6">
      <c r="A129" s="23"/>
      <c r="B129" s="39"/>
      <c r="C129" s="39"/>
      <c r="D129" s="55"/>
      <c r="E129" s="46"/>
      <c r="F129" s="46"/>
    </row>
    <row r="130" spans="1:6">
      <c r="A130" s="23"/>
      <c r="B130" s="39"/>
      <c r="C130" s="39"/>
      <c r="D130" s="47"/>
      <c r="E130" s="48"/>
      <c r="F130" s="48"/>
    </row>
    <row r="131" spans="1:6">
      <c r="A131" s="23"/>
      <c r="B131" s="39"/>
      <c r="C131" s="39"/>
      <c r="D131" s="47"/>
      <c r="E131" s="48"/>
      <c r="F131" s="48"/>
    </row>
    <row r="132" spans="1:6">
      <c r="A132" s="23"/>
      <c r="B132" s="39"/>
      <c r="C132" s="39"/>
      <c r="D132" s="47"/>
      <c r="E132" s="48"/>
      <c r="F132" s="48"/>
    </row>
    <row r="133" spans="1:6">
      <c r="A133" s="23"/>
      <c r="B133" s="39"/>
      <c r="C133" s="39"/>
      <c r="D133" s="45"/>
      <c r="E133" s="46"/>
      <c r="F133" s="46"/>
    </row>
    <row r="134" spans="1:6">
      <c r="A134" s="23"/>
      <c r="B134" s="39"/>
      <c r="C134" s="39"/>
      <c r="D134" s="47"/>
      <c r="E134" s="48"/>
      <c r="F134" s="48"/>
    </row>
    <row r="135" spans="1:6">
      <c r="A135" s="23"/>
      <c r="B135" s="39"/>
      <c r="C135" s="39"/>
      <c r="D135" s="47"/>
      <c r="E135" s="48"/>
      <c r="F135" s="48"/>
    </row>
    <row r="136" spans="1:6">
      <c r="A136" s="23"/>
      <c r="B136" s="39"/>
      <c r="C136" s="39"/>
      <c r="D136" s="47"/>
      <c r="E136" s="48"/>
      <c r="F136" s="48"/>
    </row>
    <row r="137" spans="1:6">
      <c r="A137" s="23"/>
      <c r="B137" s="39"/>
      <c r="C137" s="39"/>
      <c r="D137" s="47"/>
      <c r="E137" s="48"/>
      <c r="F137" s="48"/>
    </row>
    <row r="138" spans="1:6">
      <c r="A138" s="23"/>
      <c r="B138" s="39"/>
      <c r="C138" s="39"/>
      <c r="D138" s="45"/>
      <c r="E138" s="46"/>
      <c r="F138" s="46"/>
    </row>
    <row r="139" spans="1:6">
      <c r="A139" s="23"/>
      <c r="B139" s="39"/>
      <c r="C139" s="39"/>
      <c r="D139" s="10"/>
      <c r="E139" s="39"/>
      <c r="F139" s="39"/>
    </row>
    <row r="140" spans="1:6">
      <c r="A140" s="23"/>
      <c r="B140" s="39"/>
      <c r="C140" s="39"/>
      <c r="D140" s="27"/>
      <c r="E140" s="46"/>
      <c r="F140" s="46"/>
    </row>
    <row r="141" spans="1:6">
      <c r="A141" s="23"/>
      <c r="B141" s="39"/>
      <c r="C141" s="39"/>
      <c r="D141" s="27"/>
      <c r="E141" s="39"/>
      <c r="F141" s="39"/>
    </row>
    <row r="142" spans="1:6">
      <c r="A142" s="23"/>
      <c r="B142" s="39"/>
      <c r="C142" s="39"/>
      <c r="D142" s="27"/>
      <c r="E142" s="46"/>
      <c r="F142" s="46"/>
    </row>
    <row r="143" spans="1:6">
      <c r="A143" s="23"/>
      <c r="B143" s="39"/>
      <c r="C143" s="39"/>
      <c r="D143" s="27"/>
      <c r="E143" s="39"/>
      <c r="F143" s="39"/>
    </row>
    <row r="144" spans="1:6">
      <c r="A144" s="23"/>
      <c r="B144" s="39"/>
      <c r="C144" s="39"/>
      <c r="D144" s="45"/>
      <c r="E144" s="46"/>
      <c r="F144" s="46"/>
    </row>
    <row r="145" spans="1:6">
      <c r="A145" s="26"/>
      <c r="B145" s="50"/>
      <c r="C145" s="50"/>
      <c r="D145" s="45"/>
      <c r="E145" s="50"/>
      <c r="F145" s="50"/>
    </row>
    <row r="146" spans="1:6">
      <c r="A146" s="23"/>
      <c r="B146" s="39"/>
      <c r="C146" s="39"/>
      <c r="D146" s="45"/>
      <c r="E146" s="46"/>
      <c r="F146" s="46"/>
    </row>
    <row r="147" spans="1:6">
      <c r="A147" s="23"/>
      <c r="B147" s="39"/>
      <c r="C147" s="39"/>
      <c r="D147" s="45"/>
      <c r="E147" s="50"/>
      <c r="F147" s="50"/>
    </row>
    <row r="148" spans="1:6">
      <c r="A148" s="23"/>
      <c r="B148" s="39"/>
      <c r="C148" s="39"/>
      <c r="D148" s="45"/>
      <c r="E148" s="46"/>
      <c r="F148" s="46"/>
    </row>
    <row r="149" spans="1:6">
      <c r="A149" s="23"/>
      <c r="B149" s="39"/>
      <c r="C149" s="39"/>
      <c r="D149" s="45"/>
      <c r="E149" s="50"/>
      <c r="F149" s="50"/>
    </row>
    <row r="150" spans="1:6">
      <c r="A150" s="23"/>
      <c r="B150" s="39"/>
      <c r="C150" s="39"/>
      <c r="D150" s="45"/>
      <c r="E150" s="46"/>
      <c r="F150" s="46"/>
    </row>
    <row r="151" spans="1:6">
      <c r="A151" s="23"/>
      <c r="B151" s="39"/>
      <c r="C151" s="39"/>
      <c r="D151" s="45"/>
      <c r="E151" s="46"/>
      <c r="F151" s="46"/>
    </row>
    <row r="152" spans="1:6">
      <c r="A152" s="23"/>
      <c r="B152" s="39"/>
      <c r="C152" s="39"/>
      <c r="D152" s="10"/>
      <c r="E152" s="39"/>
      <c r="F152" s="39"/>
    </row>
    <row r="153" spans="1:6">
      <c r="A153" s="23"/>
      <c r="B153" s="39"/>
      <c r="C153" s="39"/>
      <c r="D153" s="27"/>
      <c r="E153" s="46"/>
      <c r="F153" s="46"/>
    </row>
    <row r="154" spans="1:6">
      <c r="A154" s="23"/>
      <c r="B154" s="39"/>
      <c r="C154" s="39"/>
      <c r="D154" s="10"/>
      <c r="E154" s="39"/>
      <c r="F154" s="39"/>
    </row>
    <row r="155" spans="1:6">
      <c r="A155" s="23"/>
      <c r="B155" s="10"/>
      <c r="C155" s="10"/>
      <c r="D155" s="27"/>
      <c r="E155" s="46"/>
      <c r="F155" s="46"/>
    </row>
    <row r="156" spans="1:6">
      <c r="A156" s="23"/>
      <c r="B156" s="10"/>
      <c r="C156" s="10"/>
      <c r="D156" s="10"/>
      <c r="E156" s="39"/>
      <c r="F156" s="39"/>
    </row>
    <row r="157" spans="1:6">
      <c r="A157" s="23"/>
      <c r="B157" s="10"/>
      <c r="C157" s="10"/>
      <c r="D157" s="10"/>
      <c r="E157" s="39"/>
      <c r="F157" s="39"/>
    </row>
    <row r="158" spans="1:6">
      <c r="A158" s="7"/>
      <c r="B158" s="2"/>
      <c r="C158" s="2"/>
      <c r="D158" s="27"/>
      <c r="E158" s="46"/>
      <c r="F158" s="46"/>
    </row>
    <row r="159" spans="1:6">
      <c r="A159" s="7"/>
      <c r="B159" s="2"/>
      <c r="C159" s="2"/>
      <c r="D159" s="2"/>
      <c r="E159" s="2"/>
      <c r="F159" s="2"/>
    </row>
    <row r="160" spans="1:6">
      <c r="A160" s="7"/>
      <c r="B160" s="2"/>
      <c r="C160" s="2"/>
      <c r="D160" s="2"/>
      <c r="E160" s="2"/>
      <c r="F160" s="2"/>
    </row>
    <row r="161" spans="1:6">
      <c r="A161" s="7"/>
      <c r="B161" s="2"/>
      <c r="C161" s="2"/>
      <c r="D161" s="2"/>
      <c r="E161" s="2"/>
      <c r="F161" s="2"/>
    </row>
    <row r="162" spans="1:6">
      <c r="A162" s="7"/>
      <c r="B162" s="2"/>
      <c r="C162" s="2"/>
      <c r="D162" s="2"/>
      <c r="E162" s="2"/>
      <c r="F162" s="2"/>
    </row>
    <row r="163" spans="1:6">
      <c r="A163" s="7"/>
      <c r="B163" s="2"/>
      <c r="C163" s="2"/>
      <c r="D163" s="2"/>
      <c r="E163" s="2"/>
      <c r="F163" s="2"/>
    </row>
    <row r="164" spans="1:6">
      <c r="A164" s="7"/>
      <c r="B164" s="2"/>
      <c r="C164" s="2"/>
      <c r="D164" s="2"/>
      <c r="E164" s="2"/>
      <c r="F164" s="2"/>
    </row>
    <row r="165" spans="1:6">
      <c r="A165" s="7"/>
      <c r="B165" s="2"/>
      <c r="C165" s="2"/>
      <c r="D165" s="2"/>
      <c r="E165" s="2"/>
      <c r="F165" s="2"/>
    </row>
    <row r="166" spans="1:6">
      <c r="A166" s="7"/>
      <c r="B166" s="2"/>
      <c r="C166" s="2"/>
      <c r="D166" s="2"/>
      <c r="E166" s="2"/>
      <c r="F166" s="2"/>
    </row>
    <row r="167" spans="1:6">
      <c r="A167" s="7"/>
      <c r="B167" s="2"/>
      <c r="C167" s="2"/>
      <c r="D167" s="2"/>
      <c r="E167" s="2"/>
      <c r="F167" s="2"/>
    </row>
    <row r="168" spans="1:6">
      <c r="A168" s="7"/>
      <c r="B168" s="2"/>
      <c r="C168" s="2"/>
      <c r="D168" s="2"/>
      <c r="E168" s="38"/>
      <c r="F168" s="38"/>
    </row>
    <row r="169" spans="1:6">
      <c r="A169" s="7"/>
      <c r="B169" s="2"/>
      <c r="C169" s="2"/>
      <c r="D169" s="2"/>
      <c r="E169" s="38"/>
      <c r="F169" s="38"/>
    </row>
    <row r="170" spans="1:6">
      <c r="A170" s="7"/>
      <c r="B170" s="2"/>
      <c r="C170" s="2"/>
      <c r="D170" s="2"/>
      <c r="E170" s="38"/>
      <c r="F170" s="38"/>
    </row>
    <row r="171" spans="1:6">
      <c r="A171" s="7"/>
      <c r="B171" s="2"/>
      <c r="C171" s="2"/>
      <c r="D171" s="2"/>
      <c r="E171" s="38"/>
      <c r="F171" s="38"/>
    </row>
    <row r="172" spans="1:6">
      <c r="A172" s="7"/>
      <c r="B172" s="2"/>
      <c r="C172" s="2"/>
      <c r="D172" s="2"/>
      <c r="E172" s="38"/>
      <c r="F172" s="38"/>
    </row>
    <row r="173" spans="1:6">
      <c r="A173" s="7"/>
      <c r="B173" s="2"/>
      <c r="C173" s="2"/>
      <c r="D173" s="2"/>
      <c r="E173" s="38"/>
      <c r="F173" s="38"/>
    </row>
    <row r="174" spans="1:6">
      <c r="A174" s="7"/>
      <c r="B174" s="2"/>
      <c r="C174" s="2"/>
      <c r="D174" s="2"/>
      <c r="E174" s="38"/>
      <c r="F174" s="38"/>
    </row>
    <row r="175" spans="1:6">
      <c r="A175" s="7"/>
      <c r="B175" s="2"/>
      <c r="C175" s="2"/>
      <c r="D175" s="2"/>
      <c r="E175" s="38"/>
      <c r="F175" s="38"/>
    </row>
    <row r="176" spans="1:6">
      <c r="A176" s="7"/>
      <c r="B176" s="2"/>
      <c r="C176" s="2"/>
      <c r="D176" s="2"/>
      <c r="E176" s="38"/>
      <c r="F176" s="38"/>
    </row>
    <row r="177" spans="1:6">
      <c r="A177" s="7"/>
      <c r="B177" s="2"/>
      <c r="C177" s="2"/>
      <c r="D177" s="2"/>
      <c r="E177" s="38"/>
      <c r="F177" s="38"/>
    </row>
    <row r="178" spans="1:6">
      <c r="A178" s="51"/>
      <c r="B178" s="52"/>
      <c r="C178" s="52"/>
      <c r="D178" s="2"/>
      <c r="E178" s="38"/>
      <c r="F178" s="38"/>
    </row>
    <row r="179" spans="1:6">
      <c r="A179" s="7"/>
      <c r="B179" s="2"/>
      <c r="C179" s="2"/>
      <c r="D179" s="2"/>
      <c r="E179" s="38"/>
      <c r="F179" s="38"/>
    </row>
    <row r="180" spans="1:6">
      <c r="A180" s="51"/>
      <c r="B180" s="52"/>
      <c r="C180" s="52"/>
      <c r="D180" s="2"/>
      <c r="E180" s="38"/>
      <c r="F180" s="38"/>
    </row>
    <row r="181" spans="1:6">
      <c r="A181" s="7"/>
      <c r="B181" s="2"/>
      <c r="C181" s="2"/>
      <c r="D181" s="2"/>
      <c r="E181" s="38"/>
      <c r="F181" s="38"/>
    </row>
    <row r="182" spans="1:6">
      <c r="A182" s="7"/>
      <c r="B182" s="2"/>
      <c r="C182" s="2"/>
      <c r="D182" s="2"/>
      <c r="E182" s="38"/>
      <c r="F182" s="38"/>
    </row>
    <row r="183" spans="1:6">
      <c r="A183" s="7"/>
      <c r="B183" s="2"/>
      <c r="C183" s="2"/>
      <c r="D183" s="2"/>
      <c r="E183" s="38"/>
      <c r="F183" s="38"/>
    </row>
    <row r="184" spans="1:6">
      <c r="A184" s="7"/>
      <c r="B184" s="2"/>
      <c r="C184" s="2"/>
      <c r="D184" s="2"/>
      <c r="E184" s="38"/>
      <c r="F184" s="38"/>
    </row>
    <row r="185" spans="1:6">
      <c r="A185" s="7"/>
      <c r="B185" s="2"/>
      <c r="C185" s="2"/>
      <c r="D185" s="2"/>
      <c r="E185" s="38"/>
      <c r="F185" s="38"/>
    </row>
    <row r="186" spans="1:6">
      <c r="A186" s="7"/>
      <c r="B186" s="2"/>
      <c r="C186" s="2"/>
      <c r="D186" s="2"/>
      <c r="E186" s="38"/>
      <c r="F186" s="38"/>
    </row>
    <row r="187" spans="1:6">
      <c r="A187" s="7"/>
      <c r="B187" s="2"/>
      <c r="C187" s="2"/>
      <c r="D187" s="2"/>
      <c r="E187" s="38"/>
      <c r="F187" s="38"/>
    </row>
    <row r="188" spans="1:6">
      <c r="A188" s="7"/>
      <c r="B188" s="2"/>
      <c r="C188" s="2"/>
      <c r="D188" s="2"/>
      <c r="E188" s="38"/>
      <c r="F188" s="38"/>
    </row>
    <row r="189" spans="1:6">
      <c r="A189" s="7"/>
      <c r="B189" s="2"/>
      <c r="C189" s="2"/>
      <c r="D189" s="2"/>
      <c r="E189" s="38"/>
      <c r="F189" s="38"/>
    </row>
    <row r="190" spans="1:6">
      <c r="A190" s="7"/>
      <c r="B190" s="2"/>
      <c r="C190" s="2"/>
      <c r="D190" s="2"/>
      <c r="E190" s="38"/>
      <c r="F190" s="38"/>
    </row>
    <row r="191" spans="1:6">
      <c r="A191" s="7"/>
      <c r="B191" s="2"/>
      <c r="C191" s="2"/>
      <c r="D191" s="2"/>
      <c r="E191" s="38"/>
      <c r="F191" s="38"/>
    </row>
    <row r="192" spans="1:6">
      <c r="A192" s="7"/>
      <c r="B192" s="2"/>
      <c r="C192" s="2"/>
      <c r="D192" s="2"/>
      <c r="E192" s="38"/>
      <c r="F192" s="38"/>
    </row>
    <row r="193" spans="1:6">
      <c r="A193" s="7"/>
      <c r="B193" s="2"/>
      <c r="C193" s="2"/>
      <c r="D193" s="2"/>
      <c r="E193" s="38"/>
      <c r="F193" s="38"/>
    </row>
    <row r="194" spans="1:6">
      <c r="A194" s="7"/>
      <c r="B194" s="2"/>
      <c r="C194" s="2"/>
      <c r="D194" s="2"/>
      <c r="E194" s="38"/>
      <c r="F194" s="38"/>
    </row>
    <row r="195" spans="1:6">
      <c r="A195" s="51"/>
      <c r="B195" s="52"/>
      <c r="C195" s="52"/>
      <c r="D195" s="2"/>
      <c r="E195" s="38"/>
      <c r="F195" s="38"/>
    </row>
    <row r="196" spans="1:6">
      <c r="A196" s="7"/>
      <c r="B196" s="2"/>
      <c r="C196" s="2"/>
      <c r="D196" s="2"/>
      <c r="E196" s="38"/>
      <c r="F196" s="38"/>
    </row>
    <row r="197" spans="1:6">
      <c r="A197" s="51"/>
      <c r="B197" s="52"/>
      <c r="C197" s="52"/>
      <c r="D197" s="2"/>
      <c r="E197" s="38"/>
      <c r="F197" s="38"/>
    </row>
    <row r="198" spans="1:6">
      <c r="A198" s="7"/>
      <c r="B198" s="2"/>
      <c r="C198" s="2"/>
      <c r="D198" s="2"/>
      <c r="E198" s="38"/>
      <c r="F198" s="38"/>
    </row>
    <row r="199" spans="1:6">
      <c r="A199" s="7"/>
      <c r="B199" s="2"/>
      <c r="C199" s="2"/>
      <c r="D199" s="2"/>
      <c r="E199" s="38"/>
      <c r="F199" s="38"/>
    </row>
    <row r="200" spans="1:6">
      <c r="A200" s="7"/>
      <c r="B200" s="2"/>
      <c r="C200" s="2"/>
      <c r="D200" s="2"/>
      <c r="E200" s="38"/>
      <c r="F200" s="38"/>
    </row>
    <row r="201" spans="1:6">
      <c r="A201" s="7"/>
      <c r="B201" s="2"/>
      <c r="C201" s="2"/>
      <c r="D201" s="2"/>
      <c r="E201" s="38"/>
      <c r="F201" s="38"/>
    </row>
    <row r="202" spans="1:6">
      <c r="A202" s="7"/>
      <c r="B202" s="2"/>
      <c r="C202" s="2"/>
      <c r="D202" s="2"/>
      <c r="E202" s="38"/>
      <c r="F202" s="38"/>
    </row>
    <row r="203" spans="1:6">
      <c r="A203" s="51"/>
      <c r="B203" s="52"/>
      <c r="C203" s="52"/>
      <c r="D203" s="2"/>
      <c r="E203" s="38"/>
      <c r="F203" s="38"/>
    </row>
  </sheetData>
  <mergeCells count="2">
    <mergeCell ref="D3:F3"/>
    <mergeCell ref="D106:F106"/>
  </mergeCells>
  <pageMargins left="0.81" right="0.23622047244094491" top="0.23622047244094491" bottom="0.27559055118110237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H187"/>
  <sheetViews>
    <sheetView topLeftCell="F1" workbookViewId="0">
      <selection activeCell="I31" sqref="I31"/>
    </sheetView>
  </sheetViews>
  <sheetFormatPr baseColWidth="10" defaultRowHeight="15"/>
  <cols>
    <col min="1" max="5" width="0" hidden="1" customWidth="1"/>
    <col min="6" max="6" width="51.85546875" style="124" customWidth="1"/>
    <col min="7" max="7" width="17" style="124" bestFit="1" customWidth="1"/>
    <col min="8" max="8" width="16" style="124" customWidth="1"/>
  </cols>
  <sheetData>
    <row r="1" spans="1:8" ht="18">
      <c r="A1" s="1" t="s">
        <v>0</v>
      </c>
      <c r="B1" s="2">
        <v>2014</v>
      </c>
      <c r="C1" s="3"/>
      <c r="D1" s="2">
        <v>2013</v>
      </c>
      <c r="E1" s="2"/>
      <c r="F1" s="76" t="s">
        <v>199</v>
      </c>
      <c r="G1" s="77"/>
      <c r="H1" s="78"/>
    </row>
    <row r="2" spans="1:8">
      <c r="A2" s="1"/>
      <c r="B2" s="2"/>
      <c r="C2" s="2"/>
      <c r="D2" s="2"/>
      <c r="E2" s="2"/>
      <c r="F2" s="79"/>
      <c r="G2" s="80"/>
      <c r="H2" s="80"/>
    </row>
    <row r="3" spans="1:8" ht="18">
      <c r="A3" s="7"/>
      <c r="B3" s="2"/>
      <c r="C3" s="8"/>
      <c r="D3" s="2"/>
      <c r="E3" s="2"/>
      <c r="F3" s="56" t="str">
        <f>CONCATENATE("BALANCE DE SITUACIÓN DEL EJERCICIO  ",B1)</f>
        <v>BALANCE DE SITUACIÓN DEL EJERCICIO  2014</v>
      </c>
      <c r="G3" s="57"/>
      <c r="H3" s="81"/>
    </row>
    <row r="4" spans="1:8">
      <c r="A4" s="7"/>
      <c r="B4" s="2"/>
      <c r="C4" s="2"/>
      <c r="D4" s="2"/>
      <c r="E4" s="2"/>
      <c r="F4" s="82"/>
      <c r="G4" s="83" t="s">
        <v>200</v>
      </c>
      <c r="H4" s="83"/>
    </row>
    <row r="5" spans="1:8">
      <c r="A5" s="7"/>
      <c r="B5" s="2"/>
      <c r="C5" s="2"/>
      <c r="D5" s="2"/>
      <c r="E5" s="2"/>
      <c r="F5" s="84"/>
      <c r="G5" s="85"/>
      <c r="H5" s="85"/>
    </row>
    <row r="6" spans="1:8" ht="24" customHeight="1">
      <c r="A6" s="7"/>
      <c r="B6" s="2"/>
      <c r="C6" s="2"/>
      <c r="D6" s="2"/>
      <c r="E6" s="2"/>
      <c r="F6" s="11" t="s">
        <v>2</v>
      </c>
      <c r="G6" s="12">
        <f>B1</f>
        <v>2014</v>
      </c>
      <c r="H6" s="13">
        <f>D1</f>
        <v>2013</v>
      </c>
    </row>
    <row r="7" spans="1:8">
      <c r="A7" s="7"/>
      <c r="B7" s="2"/>
      <c r="C7" s="2"/>
      <c r="D7" s="2"/>
      <c r="E7" s="2"/>
      <c r="F7" s="86"/>
      <c r="G7" s="87"/>
      <c r="H7" s="88"/>
    </row>
    <row r="8" spans="1:8">
      <c r="A8" s="7"/>
      <c r="B8" s="14"/>
      <c r="C8" s="14"/>
      <c r="D8" s="14"/>
      <c r="E8" s="14"/>
      <c r="F8" s="89" t="s">
        <v>3</v>
      </c>
      <c r="G8" s="90">
        <f>IF(SUM(G9,G17,G21,G24,G30,G36)=0,"",SUM(G9,G17,G21,G24,G30,G36))</f>
        <v>14768.099999999999</v>
      </c>
      <c r="H8" s="91">
        <f>IF(SUM(H9,H17,H21,H24,H30,H36)=0,"",SUM(H9,H17,H21,H24,H30,H36))</f>
        <v>16315.789999999999</v>
      </c>
    </row>
    <row r="9" spans="1:8">
      <c r="A9" s="15"/>
      <c r="B9" s="16"/>
      <c r="C9" s="16"/>
      <c r="D9" s="16"/>
      <c r="E9" s="16"/>
      <c r="F9" s="92" t="s">
        <v>4</v>
      </c>
      <c r="G9" s="93">
        <f>IF(SUM(G10:G16)=0,"",SUM(G10:G16))</f>
        <v>2692.3199999999997</v>
      </c>
      <c r="H9" s="94">
        <f>IF(SUM(H10:H16)=0,"",SUM(H10:H16))</f>
        <v>430.83</v>
      </c>
    </row>
    <row r="10" spans="1:8">
      <c r="A10" s="17" t="s">
        <v>5</v>
      </c>
      <c r="B10" s="18">
        <v>0</v>
      </c>
      <c r="C10" s="19">
        <v>0</v>
      </c>
      <c r="D10" s="18">
        <v>0</v>
      </c>
      <c r="E10" s="19">
        <v>0</v>
      </c>
      <c r="F10" s="95" t="s">
        <v>6</v>
      </c>
      <c r="G10" s="96" t="str">
        <f>IF(B10+C10=0,"",B10+C10)</f>
        <v/>
      </c>
      <c r="H10" s="97" t="str">
        <f>IF(D10+E10=0,"",D10+E10)</f>
        <v/>
      </c>
    </row>
    <row r="11" spans="1:8">
      <c r="A11" s="20" t="s">
        <v>7</v>
      </c>
      <c r="B11" s="18">
        <v>0</v>
      </c>
      <c r="C11" s="19">
        <v>0</v>
      </c>
      <c r="D11" s="18">
        <v>0</v>
      </c>
      <c r="E11" s="19">
        <v>0</v>
      </c>
      <c r="F11" s="95" t="s">
        <v>8</v>
      </c>
      <c r="G11" s="96" t="str">
        <f t="shared" ref="G11:G16" si="0">IF(B11+C11=0,"",B11+C11)</f>
        <v/>
      </c>
      <c r="H11" s="97" t="str">
        <f t="shared" ref="H11:H16" si="1">IF(D11+E11=0,"",D11+E11)</f>
        <v/>
      </c>
    </row>
    <row r="12" spans="1:8">
      <c r="A12" s="20" t="s">
        <v>9</v>
      </c>
      <c r="B12" s="18">
        <v>0</v>
      </c>
      <c r="C12" s="19">
        <v>0</v>
      </c>
      <c r="D12" s="18">
        <v>0</v>
      </c>
      <c r="E12" s="19">
        <v>0</v>
      </c>
      <c r="F12" s="95" t="s">
        <v>10</v>
      </c>
      <c r="G12" s="96" t="str">
        <f t="shared" si="0"/>
        <v/>
      </c>
      <c r="H12" s="97" t="str">
        <f t="shared" si="1"/>
        <v/>
      </c>
    </row>
    <row r="13" spans="1:8">
      <c r="A13" s="20" t="s">
        <v>11</v>
      </c>
      <c r="B13" s="18">
        <v>121.68</v>
      </c>
      <c r="C13" s="19">
        <v>430.83</v>
      </c>
      <c r="D13" s="18">
        <v>0</v>
      </c>
      <c r="E13" s="19">
        <v>430.83</v>
      </c>
      <c r="F13" s="95" t="s">
        <v>12</v>
      </c>
      <c r="G13" s="96">
        <f t="shared" si="0"/>
        <v>552.51</v>
      </c>
      <c r="H13" s="97">
        <f t="shared" si="1"/>
        <v>430.83</v>
      </c>
    </row>
    <row r="14" spans="1:8">
      <c r="A14" s="20" t="s">
        <v>13</v>
      </c>
      <c r="B14" s="18">
        <v>0</v>
      </c>
      <c r="C14" s="19">
        <v>0</v>
      </c>
      <c r="D14" s="18">
        <v>0</v>
      </c>
      <c r="E14" s="19">
        <v>0</v>
      </c>
      <c r="F14" s="95" t="s">
        <v>14</v>
      </c>
      <c r="G14" s="96" t="str">
        <f t="shared" si="0"/>
        <v/>
      </c>
      <c r="H14" s="97" t="str">
        <f t="shared" si="1"/>
        <v/>
      </c>
    </row>
    <row r="15" spans="1:8">
      <c r="A15" s="20" t="s">
        <v>15</v>
      </c>
      <c r="B15" s="18">
        <v>2139.81</v>
      </c>
      <c r="C15" s="19">
        <v>0</v>
      </c>
      <c r="D15" s="18">
        <v>-3754.91</v>
      </c>
      <c r="E15" s="19">
        <v>3754.91</v>
      </c>
      <c r="F15" s="95" t="s">
        <v>16</v>
      </c>
      <c r="G15" s="96">
        <f t="shared" si="0"/>
        <v>2139.81</v>
      </c>
      <c r="H15" s="97" t="str">
        <f t="shared" si="1"/>
        <v/>
      </c>
    </row>
    <row r="16" spans="1:8">
      <c r="A16" s="20" t="s">
        <v>17</v>
      </c>
      <c r="B16" s="18">
        <v>0</v>
      </c>
      <c r="C16" s="19">
        <v>0</v>
      </c>
      <c r="D16" s="18">
        <v>0</v>
      </c>
      <c r="E16" s="19">
        <v>0</v>
      </c>
      <c r="F16" s="95" t="s">
        <v>18</v>
      </c>
      <c r="G16" s="96" t="str">
        <f t="shared" si="0"/>
        <v/>
      </c>
      <c r="H16" s="97" t="str">
        <f t="shared" si="1"/>
        <v/>
      </c>
    </row>
    <row r="17" spans="1:8">
      <c r="A17" s="15"/>
      <c r="B17" s="16"/>
      <c r="C17" s="16"/>
      <c r="D17" s="16"/>
      <c r="E17" s="16"/>
      <c r="F17" s="92" t="s">
        <v>19</v>
      </c>
      <c r="G17" s="93">
        <f>IF(SUM(G18:G20)=0,"",SUM(G18:G20))</f>
        <v>9496.7799999999988</v>
      </c>
      <c r="H17" s="94">
        <f>IF(SUM(H18:H20)=0,"",SUM(H18:H20))</f>
        <v>13305.96</v>
      </c>
    </row>
    <row r="18" spans="1:8">
      <c r="A18" s="20" t="s">
        <v>20</v>
      </c>
      <c r="B18" s="18">
        <v>0</v>
      </c>
      <c r="C18" s="19">
        <v>0</v>
      </c>
      <c r="D18" s="18">
        <v>0</v>
      </c>
      <c r="E18" s="19">
        <v>0</v>
      </c>
      <c r="F18" s="95" t="s">
        <v>21</v>
      </c>
      <c r="G18" s="96" t="str">
        <f>IF(B18+C18=0,"",B18+C18)</f>
        <v/>
      </c>
      <c r="H18" s="97" t="str">
        <f>IF(D18+E18=0,"",D18+E18)</f>
        <v/>
      </c>
    </row>
    <row r="19" spans="1:8">
      <c r="A19" s="20" t="s">
        <v>22</v>
      </c>
      <c r="B19" s="18">
        <v>-3809.18</v>
      </c>
      <c r="C19" s="19">
        <v>13305.96</v>
      </c>
      <c r="D19" s="18">
        <v>-3854.93</v>
      </c>
      <c r="E19" s="19">
        <v>17160.89</v>
      </c>
      <c r="F19" s="95" t="s">
        <v>23</v>
      </c>
      <c r="G19" s="96">
        <f>IF(B19+C19=0,"",B19+C19)</f>
        <v>9496.7799999999988</v>
      </c>
      <c r="H19" s="97">
        <f>IF(D19+E19=0,"",D19+E19)</f>
        <v>13305.96</v>
      </c>
    </row>
    <row r="20" spans="1:8">
      <c r="A20" s="20" t="s">
        <v>24</v>
      </c>
      <c r="B20" s="18">
        <v>0</v>
      </c>
      <c r="C20" s="19">
        <v>0</v>
      </c>
      <c r="D20" s="18">
        <v>0</v>
      </c>
      <c r="E20" s="19">
        <v>0</v>
      </c>
      <c r="F20" s="95" t="s">
        <v>25</v>
      </c>
      <c r="G20" s="96" t="str">
        <f>IF(B20+C20=0,"",B20+C20)</f>
        <v/>
      </c>
      <c r="H20" s="97" t="str">
        <f>IF(D20+E20=0,"",D20+E20)</f>
        <v/>
      </c>
    </row>
    <row r="21" spans="1:8">
      <c r="A21" s="15"/>
      <c r="B21" s="16"/>
      <c r="C21" s="16"/>
      <c r="D21" s="16"/>
      <c r="E21" s="16"/>
      <c r="F21" s="92" t="s">
        <v>26</v>
      </c>
      <c r="G21" s="93" t="str">
        <f>IF(SUM(G22:G23)=0,"",SUM(G22:G23))</f>
        <v/>
      </c>
      <c r="H21" s="94" t="str">
        <f>IF(SUM(H22:H23)=0,"",SUM(H22:H23))</f>
        <v/>
      </c>
    </row>
    <row r="22" spans="1:8">
      <c r="A22" s="20" t="s">
        <v>27</v>
      </c>
      <c r="B22" s="18">
        <v>0</v>
      </c>
      <c r="C22" s="19">
        <v>0</v>
      </c>
      <c r="D22" s="18">
        <v>0</v>
      </c>
      <c r="E22" s="19">
        <v>0</v>
      </c>
      <c r="F22" s="95" t="s">
        <v>28</v>
      </c>
      <c r="G22" s="96" t="str">
        <f>IF(B22+C22=0,"",B22+C22)</f>
        <v/>
      </c>
      <c r="H22" s="97" t="str">
        <f>IF(D22+E22=0,"",D22+E22)</f>
        <v/>
      </c>
    </row>
    <row r="23" spans="1:8">
      <c r="A23" s="20" t="s">
        <v>29</v>
      </c>
      <c r="B23" s="18">
        <v>0</v>
      </c>
      <c r="C23" s="19">
        <v>0</v>
      </c>
      <c r="D23" s="18">
        <v>0</v>
      </c>
      <c r="E23" s="19">
        <v>0</v>
      </c>
      <c r="F23" s="95" t="s">
        <v>30</v>
      </c>
      <c r="G23" s="96" t="str">
        <f>IF(B23+C23=0,"",B23+C23)</f>
        <v/>
      </c>
      <c r="H23" s="97" t="str">
        <f>IF(D23+E23=0,"",D23+E23)</f>
        <v/>
      </c>
    </row>
    <row r="24" spans="1:8" ht="21">
      <c r="A24" s="15"/>
      <c r="B24" s="16"/>
      <c r="C24" s="16"/>
      <c r="D24" s="16"/>
      <c r="E24" s="16"/>
      <c r="F24" s="98" t="s">
        <v>31</v>
      </c>
      <c r="G24" s="93" t="str">
        <f>IF(SUM(G25:G29)=0,"",SUM(G25:G29))</f>
        <v/>
      </c>
      <c r="H24" s="94" t="str">
        <f>IF(SUM(H25:H29)=0,"",SUM(H25:H29))</f>
        <v/>
      </c>
    </row>
    <row r="25" spans="1:8">
      <c r="A25" s="20" t="s">
        <v>32</v>
      </c>
      <c r="B25" s="18">
        <v>0</v>
      </c>
      <c r="C25" s="19">
        <v>0</v>
      </c>
      <c r="D25" s="18">
        <v>0</v>
      </c>
      <c r="E25" s="19">
        <v>0</v>
      </c>
      <c r="F25" s="95" t="s">
        <v>33</v>
      </c>
      <c r="G25" s="96" t="str">
        <f>IF(B25+C25=0,"",B25+C25)</f>
        <v/>
      </c>
      <c r="H25" s="97" t="str">
        <f>IF(D25+E25=0,"",D25+E25)</f>
        <v/>
      </c>
    </row>
    <row r="26" spans="1:8">
      <c r="A26" s="20" t="s">
        <v>34</v>
      </c>
      <c r="B26" s="18">
        <v>0</v>
      </c>
      <c r="C26" s="19">
        <v>0</v>
      </c>
      <c r="D26" s="18">
        <v>0</v>
      </c>
      <c r="E26" s="19">
        <v>0</v>
      </c>
      <c r="F26" s="95" t="s">
        <v>35</v>
      </c>
      <c r="G26" s="96" t="str">
        <f>IF(B26+C26=0,"",B26+C26)</f>
        <v/>
      </c>
      <c r="H26" s="97" t="str">
        <f>IF(D26+E26=0,"",D26+E26)</f>
        <v/>
      </c>
    </row>
    <row r="27" spans="1:8">
      <c r="A27" s="20" t="s">
        <v>36</v>
      </c>
      <c r="B27" s="18">
        <v>0</v>
      </c>
      <c r="C27" s="19">
        <v>0</v>
      </c>
      <c r="D27" s="18">
        <v>0</v>
      </c>
      <c r="E27" s="19">
        <v>0</v>
      </c>
      <c r="F27" s="95" t="s">
        <v>37</v>
      </c>
      <c r="G27" s="96" t="str">
        <f>IF(B27+C27=0,"",B27+C27)</f>
        <v/>
      </c>
      <c r="H27" s="97" t="str">
        <f>IF(D27+E27=0,"",D27+E27)</f>
        <v/>
      </c>
    </row>
    <row r="28" spans="1:8">
      <c r="A28" s="20"/>
      <c r="B28" s="18">
        <v>0</v>
      </c>
      <c r="C28" s="19">
        <v>0</v>
      </c>
      <c r="D28" s="18">
        <v>0</v>
      </c>
      <c r="E28" s="19">
        <v>0</v>
      </c>
      <c r="F28" s="95" t="s">
        <v>38</v>
      </c>
      <c r="G28" s="96" t="str">
        <f>IF(B28+C28=0,"",B28+C28)</f>
        <v/>
      </c>
      <c r="H28" s="97" t="str">
        <f>IF(D28+E28=0,"",D28+E28)</f>
        <v/>
      </c>
    </row>
    <row r="29" spans="1:8">
      <c r="A29" s="20"/>
      <c r="B29" s="18">
        <v>0</v>
      </c>
      <c r="C29" s="19">
        <v>0</v>
      </c>
      <c r="D29" s="18">
        <v>0</v>
      </c>
      <c r="E29" s="19">
        <v>0</v>
      </c>
      <c r="F29" s="95" t="s">
        <v>39</v>
      </c>
      <c r="G29" s="96" t="str">
        <f>IF(B29+C29=0,"",B29+C29)</f>
        <v/>
      </c>
      <c r="H29" s="97" t="str">
        <f>IF(D29+E29=0,"",D29+E29)</f>
        <v/>
      </c>
    </row>
    <row r="30" spans="1:8">
      <c r="A30" s="15"/>
      <c r="B30" s="16"/>
      <c r="C30" s="16"/>
      <c r="D30" s="16"/>
      <c r="E30" s="16"/>
      <c r="F30" s="92" t="s">
        <v>40</v>
      </c>
      <c r="G30" s="93">
        <f>IF(SUM(G31:G35)=0,"",SUM(G31:G35))</f>
        <v>2579</v>
      </c>
      <c r="H30" s="94">
        <f>IF(SUM(H31:H35)=0,"",SUM(H31:H35))</f>
        <v>2579</v>
      </c>
    </row>
    <row r="31" spans="1:8">
      <c r="A31" s="20" t="s">
        <v>41</v>
      </c>
      <c r="B31" s="18">
        <v>0</v>
      </c>
      <c r="C31" s="19">
        <v>0</v>
      </c>
      <c r="D31" s="18">
        <v>0</v>
      </c>
      <c r="E31" s="19">
        <v>0</v>
      </c>
      <c r="F31" s="95" t="s">
        <v>33</v>
      </c>
      <c r="G31" s="96" t="str">
        <f t="shared" ref="G31:G36" si="2">IF(B31+C31=0,"",B31+C31)</f>
        <v/>
      </c>
      <c r="H31" s="97" t="str">
        <f t="shared" ref="H31:H36" si="3">IF(D31+E31=0,"",D31+E31)</f>
        <v/>
      </c>
    </row>
    <row r="32" spans="1:8">
      <c r="A32" s="20" t="s">
        <v>42</v>
      </c>
      <c r="B32" s="18">
        <v>0</v>
      </c>
      <c r="C32" s="19">
        <v>0</v>
      </c>
      <c r="D32" s="18">
        <v>0</v>
      </c>
      <c r="E32" s="19">
        <v>0</v>
      </c>
      <c r="F32" s="95" t="s">
        <v>35</v>
      </c>
      <c r="G32" s="96" t="str">
        <f t="shared" si="2"/>
        <v/>
      </c>
      <c r="H32" s="97" t="str">
        <f t="shared" si="3"/>
        <v/>
      </c>
    </row>
    <row r="33" spans="1:8">
      <c r="A33" s="20" t="s">
        <v>43</v>
      </c>
      <c r="B33" s="18">
        <v>0</v>
      </c>
      <c r="C33" s="19">
        <v>0</v>
      </c>
      <c r="D33" s="18">
        <v>0</v>
      </c>
      <c r="E33" s="19">
        <v>0</v>
      </c>
      <c r="F33" s="95" t="s">
        <v>37</v>
      </c>
      <c r="G33" s="96" t="str">
        <f t="shared" si="2"/>
        <v/>
      </c>
      <c r="H33" s="97" t="str">
        <f t="shared" si="3"/>
        <v/>
      </c>
    </row>
    <row r="34" spans="1:8">
      <c r="A34" s="20" t="s">
        <v>44</v>
      </c>
      <c r="B34" s="18">
        <v>0</v>
      </c>
      <c r="C34" s="19">
        <v>0</v>
      </c>
      <c r="D34" s="18">
        <v>0</v>
      </c>
      <c r="E34" s="19">
        <v>0</v>
      </c>
      <c r="F34" s="95" t="s">
        <v>38</v>
      </c>
      <c r="G34" s="96" t="str">
        <f t="shared" si="2"/>
        <v/>
      </c>
      <c r="H34" s="97" t="str">
        <f t="shared" si="3"/>
        <v/>
      </c>
    </row>
    <row r="35" spans="1:8">
      <c r="A35" s="20" t="s">
        <v>45</v>
      </c>
      <c r="B35" s="18">
        <v>0</v>
      </c>
      <c r="C35" s="19">
        <v>2579</v>
      </c>
      <c r="D35" s="18">
        <v>0</v>
      </c>
      <c r="E35" s="19">
        <v>2579</v>
      </c>
      <c r="F35" s="95" t="s">
        <v>39</v>
      </c>
      <c r="G35" s="96">
        <f t="shared" si="2"/>
        <v>2579</v>
      </c>
      <c r="H35" s="97">
        <f t="shared" si="3"/>
        <v>2579</v>
      </c>
    </row>
    <row r="36" spans="1:8">
      <c r="A36" s="20" t="s">
        <v>46</v>
      </c>
      <c r="B36" s="18">
        <v>0</v>
      </c>
      <c r="C36" s="19">
        <v>0</v>
      </c>
      <c r="D36" s="18">
        <v>0</v>
      </c>
      <c r="E36" s="19">
        <v>0</v>
      </c>
      <c r="F36" s="92" t="s">
        <v>47</v>
      </c>
      <c r="G36" s="93" t="str">
        <f t="shared" si="2"/>
        <v/>
      </c>
      <c r="H36" s="94" t="str">
        <f t="shared" si="3"/>
        <v/>
      </c>
    </row>
    <row r="37" spans="1:8">
      <c r="A37" s="15"/>
      <c r="B37" s="16"/>
      <c r="C37" s="21"/>
      <c r="D37" s="16"/>
      <c r="E37" s="21"/>
      <c r="F37" s="92"/>
      <c r="G37" s="93"/>
      <c r="H37" s="94"/>
    </row>
    <row r="38" spans="1:8" ht="24" customHeight="1">
      <c r="A38" s="7"/>
      <c r="B38" s="2"/>
      <c r="C38" s="2"/>
      <c r="D38" s="2"/>
      <c r="E38" s="2"/>
      <c r="F38" s="99" t="s">
        <v>48</v>
      </c>
      <c r="G38" s="100">
        <f>IF(SUM(G39,G40,G47,G55,G61,G69,G70)=0,"",SUM(G39,G40,G47,G55,G61,G69,G70))</f>
        <v>993273.02999999991</v>
      </c>
      <c r="H38" s="101">
        <f>IF(SUM(H39,H40,H47,H55,H61,H69,H70)=0,"",SUM(H39,H40,H47,H55,H61,H69,H70))</f>
        <v>652863.06999999995</v>
      </c>
    </row>
    <row r="39" spans="1:8">
      <c r="A39" s="23" t="s">
        <v>49</v>
      </c>
      <c r="B39" s="10">
        <v>0</v>
      </c>
      <c r="C39" s="24">
        <v>0</v>
      </c>
      <c r="D39" s="10">
        <v>0</v>
      </c>
      <c r="E39" s="24">
        <v>0</v>
      </c>
      <c r="F39" s="102" t="s">
        <v>50</v>
      </c>
      <c r="G39" s="93" t="str">
        <f>IF(B39+C39=0,"",B39+C39)</f>
        <v/>
      </c>
      <c r="H39" s="94" t="str">
        <f>IF(D39+E39=0,"",D39+E39)</f>
        <v/>
      </c>
    </row>
    <row r="40" spans="1:8">
      <c r="A40" s="26"/>
      <c r="B40" s="27"/>
      <c r="C40" s="27"/>
      <c r="D40" s="27"/>
      <c r="E40" s="27"/>
      <c r="F40" s="102" t="s">
        <v>51</v>
      </c>
      <c r="G40" s="93" t="str">
        <f>IF(SUM(G41:G46)=0,"",SUM(G41:G46))</f>
        <v/>
      </c>
      <c r="H40" s="94" t="str">
        <f>IF(SUM(H41:H46)=0,"",SUM(H41:H46))</f>
        <v/>
      </c>
    </row>
    <row r="41" spans="1:8">
      <c r="A41" s="23" t="s">
        <v>52</v>
      </c>
      <c r="B41" s="10">
        <v>0</v>
      </c>
      <c r="C41" s="24">
        <v>0</v>
      </c>
      <c r="D41" s="10">
        <v>0</v>
      </c>
      <c r="E41" s="24">
        <v>0</v>
      </c>
      <c r="F41" s="95" t="s">
        <v>53</v>
      </c>
      <c r="G41" s="96" t="str">
        <f t="shared" ref="G41:G46" si="4">IF(B41+C41=0,"",B41+C41)</f>
        <v/>
      </c>
      <c r="H41" s="97" t="str">
        <f t="shared" ref="H41:H46" si="5">IF(D41+E41=0,"",D41+E41)</f>
        <v/>
      </c>
    </row>
    <row r="42" spans="1:8">
      <c r="A42" s="23" t="s">
        <v>54</v>
      </c>
      <c r="B42" s="10">
        <v>0</v>
      </c>
      <c r="C42" s="24">
        <v>0</v>
      </c>
      <c r="D42" s="10">
        <v>0</v>
      </c>
      <c r="E42" s="24">
        <v>0</v>
      </c>
      <c r="F42" s="95" t="s">
        <v>55</v>
      </c>
      <c r="G42" s="96" t="str">
        <f t="shared" si="4"/>
        <v/>
      </c>
      <c r="H42" s="97" t="str">
        <f t="shared" si="5"/>
        <v/>
      </c>
    </row>
    <row r="43" spans="1:8">
      <c r="A43" s="23" t="s">
        <v>56</v>
      </c>
      <c r="B43" s="10">
        <v>0</v>
      </c>
      <c r="C43" s="24">
        <v>0</v>
      </c>
      <c r="D43" s="10">
        <v>0</v>
      </c>
      <c r="E43" s="24">
        <v>0</v>
      </c>
      <c r="F43" s="95" t="s">
        <v>57</v>
      </c>
      <c r="G43" s="96" t="str">
        <f t="shared" si="4"/>
        <v/>
      </c>
      <c r="H43" s="97" t="str">
        <f t="shared" si="5"/>
        <v/>
      </c>
    </row>
    <row r="44" spans="1:8">
      <c r="A44" s="23" t="s">
        <v>58</v>
      </c>
      <c r="B44" s="10">
        <v>0</v>
      </c>
      <c r="C44" s="24">
        <v>0</v>
      </c>
      <c r="D44" s="10">
        <v>0</v>
      </c>
      <c r="E44" s="24">
        <v>0</v>
      </c>
      <c r="F44" s="95" t="s">
        <v>59</v>
      </c>
      <c r="G44" s="96" t="str">
        <f t="shared" si="4"/>
        <v/>
      </c>
      <c r="H44" s="97" t="str">
        <f t="shared" si="5"/>
        <v/>
      </c>
    </row>
    <row r="45" spans="1:8">
      <c r="A45" s="23" t="s">
        <v>60</v>
      </c>
      <c r="B45" s="10">
        <v>0</v>
      </c>
      <c r="C45" s="24">
        <v>0</v>
      </c>
      <c r="D45" s="10">
        <v>0</v>
      </c>
      <c r="E45" s="24">
        <v>0</v>
      </c>
      <c r="F45" s="95" t="s">
        <v>61</v>
      </c>
      <c r="G45" s="96" t="str">
        <f t="shared" si="4"/>
        <v/>
      </c>
      <c r="H45" s="97" t="str">
        <f t="shared" si="5"/>
        <v/>
      </c>
    </row>
    <row r="46" spans="1:8">
      <c r="A46" s="23">
        <v>407</v>
      </c>
      <c r="B46" s="10">
        <v>0</v>
      </c>
      <c r="C46" s="24">
        <v>0</v>
      </c>
      <c r="D46" s="10">
        <v>0</v>
      </c>
      <c r="E46" s="24">
        <v>0</v>
      </c>
      <c r="F46" s="95" t="s">
        <v>62</v>
      </c>
      <c r="G46" s="96" t="str">
        <f t="shared" si="4"/>
        <v/>
      </c>
      <c r="H46" s="97" t="str">
        <f t="shared" si="5"/>
        <v/>
      </c>
    </row>
    <row r="47" spans="1:8">
      <c r="A47" s="26"/>
      <c r="B47" s="27"/>
      <c r="C47" s="27"/>
      <c r="D47" s="27"/>
      <c r="E47" s="27"/>
      <c r="F47" s="102" t="s">
        <v>63</v>
      </c>
      <c r="G47" s="93">
        <f>IF(SUM(G48:G54)=0,"",SUM(G48:G54))</f>
        <v>113081.86999999998</v>
      </c>
      <c r="H47" s="94">
        <f>IF(SUM(H48:H54)=0,"",SUM(H48:H54))</f>
        <v>139715.29999999999</v>
      </c>
    </row>
    <row r="48" spans="1:8">
      <c r="A48" s="23" t="s">
        <v>64</v>
      </c>
      <c r="B48" s="10">
        <v>4416.3999999999996</v>
      </c>
      <c r="C48" s="24">
        <v>0</v>
      </c>
      <c r="D48" s="10">
        <v>0</v>
      </c>
      <c r="E48" s="24">
        <v>0</v>
      </c>
      <c r="F48" s="95" t="s">
        <v>65</v>
      </c>
      <c r="G48" s="96">
        <f>IF(B48+C48=0,"",B48+C48)</f>
        <v>4416.3999999999996</v>
      </c>
      <c r="H48" s="97" t="str">
        <f>IF(D48+E48=0,"",D48+E48)</f>
        <v/>
      </c>
    </row>
    <row r="49" spans="1:8">
      <c r="A49" s="23" t="s">
        <v>66</v>
      </c>
      <c r="B49" s="10">
        <v>0</v>
      </c>
      <c r="C49" s="24">
        <v>0</v>
      </c>
      <c r="D49" s="10">
        <v>0</v>
      </c>
      <c r="E49" s="24">
        <v>0</v>
      </c>
      <c r="F49" s="95" t="s">
        <v>67</v>
      </c>
      <c r="G49" s="96" t="str">
        <f t="shared" ref="G49:G54" si="6">IF(B49+C49=0,"",B49+C49)</f>
        <v/>
      </c>
      <c r="H49" s="97" t="str">
        <f t="shared" ref="H49:H54" si="7">IF(D49+E49=0,"",D49+E49)</f>
        <v/>
      </c>
    </row>
    <row r="50" spans="1:8">
      <c r="A50" s="23" t="s">
        <v>68</v>
      </c>
      <c r="B50" s="10">
        <v>0</v>
      </c>
      <c r="C50" s="24">
        <v>0</v>
      </c>
      <c r="D50" s="10">
        <v>-375530.21</v>
      </c>
      <c r="E50" s="24">
        <v>375530.21</v>
      </c>
      <c r="F50" s="95" t="s">
        <v>69</v>
      </c>
      <c r="G50" s="96" t="str">
        <f t="shared" si="6"/>
        <v/>
      </c>
      <c r="H50" s="97" t="str">
        <f t="shared" si="7"/>
        <v/>
      </c>
    </row>
    <row r="51" spans="1:8">
      <c r="A51" s="23" t="s">
        <v>70</v>
      </c>
      <c r="B51" s="10">
        <v>0</v>
      </c>
      <c r="C51" s="24">
        <v>0</v>
      </c>
      <c r="D51" s="10">
        <v>0</v>
      </c>
      <c r="E51" s="24">
        <v>0</v>
      </c>
      <c r="F51" s="95" t="s">
        <v>71</v>
      </c>
      <c r="G51" s="96" t="str">
        <f t="shared" si="6"/>
        <v/>
      </c>
      <c r="H51" s="97" t="str">
        <f t="shared" si="7"/>
        <v/>
      </c>
    </row>
    <row r="52" spans="1:8">
      <c r="A52" s="23" t="s">
        <v>72</v>
      </c>
      <c r="B52" s="10">
        <v>0</v>
      </c>
      <c r="C52" s="24">
        <v>0</v>
      </c>
      <c r="D52" s="10">
        <v>-1166.8499999999999</v>
      </c>
      <c r="E52" s="24">
        <v>1166.8499999999999</v>
      </c>
      <c r="F52" s="95" t="s">
        <v>73</v>
      </c>
      <c r="G52" s="96" t="str">
        <f t="shared" si="6"/>
        <v/>
      </c>
      <c r="H52" s="97" t="str">
        <f t="shared" si="7"/>
        <v/>
      </c>
    </row>
    <row r="53" spans="1:8">
      <c r="A53" s="23" t="s">
        <v>74</v>
      </c>
      <c r="B53" s="10">
        <v>-31049.83</v>
      </c>
      <c r="C53" s="24">
        <v>139715.29999999999</v>
      </c>
      <c r="D53" s="10">
        <v>106981.9</v>
      </c>
      <c r="E53" s="24">
        <v>32733.4</v>
      </c>
      <c r="F53" s="95" t="s">
        <v>75</v>
      </c>
      <c r="G53" s="96">
        <f t="shared" si="6"/>
        <v>108665.46999999999</v>
      </c>
      <c r="H53" s="97">
        <f t="shared" si="7"/>
        <v>139715.29999999999</v>
      </c>
    </row>
    <row r="54" spans="1:8">
      <c r="A54" s="23" t="s">
        <v>76</v>
      </c>
      <c r="B54" s="10">
        <v>0</v>
      </c>
      <c r="C54" s="24">
        <v>0</v>
      </c>
      <c r="D54" s="10">
        <v>0</v>
      </c>
      <c r="E54" s="24">
        <v>0</v>
      </c>
      <c r="F54" s="95" t="s">
        <v>77</v>
      </c>
      <c r="G54" s="96" t="str">
        <f t="shared" si="6"/>
        <v/>
      </c>
      <c r="H54" s="97" t="str">
        <f t="shared" si="7"/>
        <v/>
      </c>
    </row>
    <row r="55" spans="1:8" ht="21">
      <c r="A55" s="23"/>
      <c r="B55" s="10"/>
      <c r="C55" s="24"/>
      <c r="D55" s="10"/>
      <c r="E55" s="24"/>
      <c r="F55" s="103" t="s">
        <v>78</v>
      </c>
      <c r="G55" s="93" t="str">
        <f>IF(SUM(G56:G60)=0,"",SUM(G56:G60))</f>
        <v/>
      </c>
      <c r="H55" s="94" t="str">
        <f>IF(SUM(H56:H60)=0,"",SUM(H56:H60))</f>
        <v/>
      </c>
    </row>
    <row r="56" spans="1:8">
      <c r="A56" s="23" t="s">
        <v>79</v>
      </c>
      <c r="B56" s="10">
        <v>0</v>
      </c>
      <c r="C56" s="24">
        <v>0</v>
      </c>
      <c r="D56" s="10">
        <v>0</v>
      </c>
      <c r="E56" s="24">
        <v>0</v>
      </c>
      <c r="F56" s="95" t="s">
        <v>33</v>
      </c>
      <c r="G56" s="96" t="str">
        <f>IF(B56+C56=0,"",B56+C56)</f>
        <v/>
      </c>
      <c r="H56" s="97" t="str">
        <f>IF(D56+E56=0,"",D56+E56)</f>
        <v/>
      </c>
    </row>
    <row r="57" spans="1:8">
      <c r="A57" s="23" t="s">
        <v>80</v>
      </c>
      <c r="B57" s="10">
        <v>0</v>
      </c>
      <c r="C57" s="24">
        <v>0</v>
      </c>
      <c r="D57" s="10">
        <v>0</v>
      </c>
      <c r="E57" s="24">
        <v>0</v>
      </c>
      <c r="F57" s="95" t="s">
        <v>35</v>
      </c>
      <c r="G57" s="96" t="str">
        <f>IF(B57+C57=0,"",B57+C57)</f>
        <v/>
      </c>
      <c r="H57" s="97" t="str">
        <f>IF(D57+E57=0,"",D57+E57)</f>
        <v/>
      </c>
    </row>
    <row r="58" spans="1:8">
      <c r="A58" s="23" t="s">
        <v>81</v>
      </c>
      <c r="B58" s="10">
        <v>0</v>
      </c>
      <c r="C58" s="24">
        <v>0</v>
      </c>
      <c r="D58" s="10">
        <v>0</v>
      </c>
      <c r="E58" s="24">
        <v>0</v>
      </c>
      <c r="F58" s="95" t="s">
        <v>37</v>
      </c>
      <c r="G58" s="96" t="str">
        <f>IF(B58+C58=0,"",B58+C58)</f>
        <v/>
      </c>
      <c r="H58" s="97" t="str">
        <f>IF(D58+E58=0,"",D58+E58)</f>
        <v/>
      </c>
    </row>
    <row r="59" spans="1:8">
      <c r="A59" s="23"/>
      <c r="B59" s="10">
        <v>0</v>
      </c>
      <c r="C59" s="24">
        <v>0</v>
      </c>
      <c r="D59" s="10">
        <v>0</v>
      </c>
      <c r="E59" s="24">
        <v>0</v>
      </c>
      <c r="F59" s="95" t="s">
        <v>38</v>
      </c>
      <c r="G59" s="96" t="str">
        <f>IF(B59+C59=0,"",B59+C59)</f>
        <v/>
      </c>
      <c r="H59" s="97" t="str">
        <f>IF(D59+E59=0,"",D59+E59)</f>
        <v/>
      </c>
    </row>
    <row r="60" spans="1:8">
      <c r="A60" s="29" t="s">
        <v>82</v>
      </c>
      <c r="B60" s="10">
        <v>0</v>
      </c>
      <c r="C60" s="24">
        <v>0</v>
      </c>
      <c r="D60" s="10">
        <v>0</v>
      </c>
      <c r="E60" s="24">
        <v>0</v>
      </c>
      <c r="F60" s="95" t="s">
        <v>39</v>
      </c>
      <c r="G60" s="96" t="str">
        <f>IF(B60+C60+IF(SUM(B74:C74)&gt;0,SUM(B74:C74),0)+IF(SUM(B75:C75)&gt;0,SUM(B75:C75),0)=0,"",B60+C60+IF(SUM(B74:C74)&gt;0,SUM(B74:C74),0)+IF(SUM(B75:C75)&gt;0,SUM(B75:C75),0))</f>
        <v/>
      </c>
      <c r="H60" s="97" t="str">
        <f>IF(D60+E60+IF(SUM(D74:E74)&gt;0,SUM(D74:E74),0)+IF(SUM(D75:E75)&gt;0,SUM(D75:E75),0)=0,"",D60+E60+IF(SUM(D74:E74)&gt;0,SUM(D74:E74),0)+IF(SUM(D75:E75)&gt;0,SUM(D75:E75),0))</f>
        <v/>
      </c>
    </row>
    <row r="61" spans="1:8">
      <c r="A61" s="23"/>
      <c r="B61" s="10"/>
      <c r="C61" s="24"/>
      <c r="D61" s="10"/>
      <c r="E61" s="24"/>
      <c r="F61" s="102" t="s">
        <v>83</v>
      </c>
      <c r="G61" s="93" t="str">
        <f>IF(SUM(G62:G66)=0,"",SUM(G62:G66))</f>
        <v/>
      </c>
      <c r="H61" s="94" t="str">
        <f>IF(SUM(H62:H66)=0,"",SUM(H62:H66))</f>
        <v/>
      </c>
    </row>
    <row r="62" spans="1:8">
      <c r="A62" s="23" t="s">
        <v>84</v>
      </c>
      <c r="B62" s="10">
        <v>0</v>
      </c>
      <c r="C62" s="24">
        <v>0</v>
      </c>
      <c r="D62" s="10">
        <v>0</v>
      </c>
      <c r="E62" s="24">
        <v>0</v>
      </c>
      <c r="F62" s="95" t="s">
        <v>33</v>
      </c>
      <c r="G62" s="96" t="str">
        <f t="shared" ref="G62:G69" si="8">IF(B62+C62=0,"",B62+C62)</f>
        <v/>
      </c>
      <c r="H62" s="97" t="str">
        <f t="shared" ref="H62:H69" si="9">IF(D62+E62=0,"",D62+E62)</f>
        <v/>
      </c>
    </row>
    <row r="63" spans="1:8">
      <c r="A63" s="23" t="s">
        <v>85</v>
      </c>
      <c r="B63" s="10">
        <v>0</v>
      </c>
      <c r="C63" s="24">
        <v>0</v>
      </c>
      <c r="D63" s="10">
        <v>0</v>
      </c>
      <c r="E63" s="24">
        <v>0</v>
      </c>
      <c r="F63" s="95" t="s">
        <v>35</v>
      </c>
      <c r="G63" s="96" t="str">
        <f t="shared" si="8"/>
        <v/>
      </c>
      <c r="H63" s="97" t="str">
        <f t="shared" si="9"/>
        <v/>
      </c>
    </row>
    <row r="64" spans="1:8">
      <c r="A64" s="23" t="s">
        <v>86</v>
      </c>
      <c r="B64" s="10">
        <v>0</v>
      </c>
      <c r="C64" s="24">
        <v>0</v>
      </c>
      <c r="D64" s="10">
        <v>0</v>
      </c>
      <c r="E64" s="24">
        <v>0</v>
      </c>
      <c r="F64" s="95" t="s">
        <v>37</v>
      </c>
      <c r="G64" s="96" t="str">
        <f t="shared" si="8"/>
        <v/>
      </c>
      <c r="H64" s="97" t="str">
        <f t="shared" si="9"/>
        <v/>
      </c>
    </row>
    <row r="65" spans="1:8">
      <c r="A65" s="23" t="s">
        <v>87</v>
      </c>
      <c r="B65" s="10">
        <v>0</v>
      </c>
      <c r="C65" s="24">
        <v>0</v>
      </c>
      <c r="D65" s="10">
        <v>0</v>
      </c>
      <c r="E65" s="24">
        <v>0</v>
      </c>
      <c r="F65" s="95" t="s">
        <v>38</v>
      </c>
      <c r="G65" s="96" t="str">
        <f t="shared" si="8"/>
        <v/>
      </c>
      <c r="H65" s="97" t="str">
        <f t="shared" si="9"/>
        <v/>
      </c>
    </row>
    <row r="66" spans="1:8">
      <c r="A66" s="23" t="s">
        <v>88</v>
      </c>
      <c r="B66" s="10">
        <v>0</v>
      </c>
      <c r="C66" s="24">
        <v>0</v>
      </c>
      <c r="D66" s="10">
        <v>0</v>
      </c>
      <c r="E66" s="24">
        <v>0</v>
      </c>
      <c r="F66" s="95" t="s">
        <v>39</v>
      </c>
      <c r="G66" s="96" t="str">
        <f>IF(B66+C66+IF(SUM(B67:C67)&gt;0,SUM(B67:C67),0)+IF(SUM(B68:C68)&gt;0,SUM(B68:C68),0)=0,"",B66+C66+IF(SUM(B67:C67)&gt;0,SUM(B67:C67),0)+IF(SUM(B68:C68)&gt;0,SUM(B68:C68),0))</f>
        <v/>
      </c>
      <c r="H66" s="97" t="str">
        <f>IF(D66+E66+IF(SUM(D67:E67)&gt;0,SUM(D67:E67),0)+IF(SUM(D68:E68)&gt;0,SUM(D68:E68),0)=0,"",D66+E66+IF(SUM(D67:E67)&gt;0,SUM(D67:E67),0)+IF(SUM(D68:E68)&gt;0,SUM(D68:E68),0))</f>
        <v/>
      </c>
    </row>
    <row r="67" spans="1:8">
      <c r="A67" s="23" t="s">
        <v>89</v>
      </c>
      <c r="B67" s="10">
        <v>0</v>
      </c>
      <c r="C67" s="24">
        <v>0</v>
      </c>
      <c r="D67" s="10">
        <v>0</v>
      </c>
      <c r="E67" s="24">
        <v>0</v>
      </c>
      <c r="F67" s="95"/>
      <c r="G67" s="96"/>
      <c r="H67" s="97"/>
    </row>
    <row r="68" spans="1:8">
      <c r="A68" s="23" t="s">
        <v>90</v>
      </c>
      <c r="B68" s="10">
        <v>0</v>
      </c>
      <c r="C68" s="24">
        <v>0</v>
      </c>
      <c r="D68" s="10">
        <v>0</v>
      </c>
      <c r="E68" s="24">
        <v>0</v>
      </c>
      <c r="F68" s="95"/>
      <c r="G68" s="96"/>
      <c r="H68" s="97"/>
    </row>
    <row r="69" spans="1:8">
      <c r="A69" s="23" t="s">
        <v>91</v>
      </c>
      <c r="B69" s="10">
        <v>-9054.68</v>
      </c>
      <c r="C69" s="24">
        <v>40688.17</v>
      </c>
      <c r="D69" s="10">
        <v>39566.120000000003</v>
      </c>
      <c r="E69" s="24">
        <v>1122.05</v>
      </c>
      <c r="F69" s="102" t="s">
        <v>92</v>
      </c>
      <c r="G69" s="93">
        <f t="shared" si="8"/>
        <v>31633.489999999998</v>
      </c>
      <c r="H69" s="94">
        <f t="shared" si="9"/>
        <v>40688.170000000006</v>
      </c>
    </row>
    <row r="70" spans="1:8">
      <c r="A70" s="23"/>
      <c r="B70" s="10"/>
      <c r="C70" s="24"/>
      <c r="D70" s="10"/>
      <c r="E70" s="24"/>
      <c r="F70" s="102" t="s">
        <v>93</v>
      </c>
      <c r="G70" s="93">
        <f>IF(SUM(G71:G72)=0,"",SUM(G71:G72))</f>
        <v>848557.66999999993</v>
      </c>
      <c r="H70" s="93">
        <f>IF(SUM(H71:H72)=0,"",SUM(H71:H72))</f>
        <v>472459.6</v>
      </c>
    </row>
    <row r="71" spans="1:8">
      <c r="A71" s="23" t="s">
        <v>94</v>
      </c>
      <c r="B71" s="10">
        <v>376098.07</v>
      </c>
      <c r="C71" s="24">
        <v>472459.6</v>
      </c>
      <c r="D71" s="10">
        <v>337031.97</v>
      </c>
      <c r="E71" s="24">
        <v>135427.63</v>
      </c>
      <c r="F71" s="95" t="s">
        <v>95</v>
      </c>
      <c r="G71" s="96">
        <f>IF(B71+C71=0,"",B71+C71)</f>
        <v>848557.66999999993</v>
      </c>
      <c r="H71" s="97">
        <f>IF(D71+E71=0,"",D71+E71)</f>
        <v>472459.6</v>
      </c>
    </row>
    <row r="72" spans="1:8">
      <c r="A72" s="23" t="s">
        <v>96</v>
      </c>
      <c r="B72" s="10">
        <v>0</v>
      </c>
      <c r="C72" s="24">
        <v>0</v>
      </c>
      <c r="D72" s="10">
        <v>0</v>
      </c>
      <c r="E72" s="24">
        <v>0</v>
      </c>
      <c r="F72" s="95" t="s">
        <v>97</v>
      </c>
      <c r="G72" s="96" t="str">
        <f>IF(B72+C72=0,"",B72+C72)</f>
        <v/>
      </c>
      <c r="H72" s="97" t="str">
        <f>IF(D72+E72=0,"",D72+E72)</f>
        <v/>
      </c>
    </row>
    <row r="73" spans="1:8">
      <c r="A73" s="23"/>
      <c r="B73" s="10"/>
      <c r="C73" s="24"/>
      <c r="D73" s="10"/>
      <c r="E73" s="24"/>
      <c r="F73" s="95"/>
      <c r="G73" s="96"/>
      <c r="H73" s="97"/>
    </row>
    <row r="74" spans="1:8">
      <c r="A74" s="29" t="s">
        <v>98</v>
      </c>
      <c r="B74" s="10">
        <v>0</v>
      </c>
      <c r="C74" s="24">
        <v>0</v>
      </c>
      <c r="D74" s="10">
        <v>0</v>
      </c>
      <c r="E74" s="24">
        <v>0</v>
      </c>
      <c r="F74" s="104" t="s">
        <v>99</v>
      </c>
      <c r="G74" s="100">
        <f>SUM(G8,G38)</f>
        <v>1008041.1299999999</v>
      </c>
      <c r="H74" s="101">
        <f>SUM(H8,H38)</f>
        <v>669178.86</v>
      </c>
    </row>
    <row r="75" spans="1:8">
      <c r="A75" s="29" t="s">
        <v>100</v>
      </c>
      <c r="B75" s="10">
        <v>0</v>
      </c>
      <c r="C75" s="24">
        <v>0</v>
      </c>
      <c r="D75" s="10">
        <v>0</v>
      </c>
      <c r="E75" s="24">
        <v>0</v>
      </c>
      <c r="F75" s="105"/>
      <c r="G75" s="106"/>
      <c r="H75" s="106"/>
    </row>
    <row r="76" spans="1:8">
      <c r="A76" s="7"/>
      <c r="B76" s="2"/>
      <c r="C76" s="30"/>
      <c r="D76" s="2"/>
      <c r="E76" s="30"/>
      <c r="F76" s="105"/>
      <c r="G76" s="106"/>
      <c r="H76" s="106"/>
    </row>
    <row r="77" spans="1:8">
      <c r="A77" s="7"/>
      <c r="B77" s="2"/>
      <c r="C77" s="30"/>
      <c r="D77" s="2"/>
      <c r="E77" s="30"/>
      <c r="F77" s="105"/>
      <c r="G77" s="106"/>
      <c r="H77" s="106"/>
    </row>
    <row r="78" spans="1:8">
      <c r="A78" s="7"/>
      <c r="B78" s="2"/>
      <c r="C78" s="30"/>
      <c r="D78" s="2"/>
      <c r="E78" s="30"/>
      <c r="F78" s="105"/>
      <c r="G78" s="106"/>
      <c r="H78" s="106"/>
    </row>
    <row r="79" spans="1:8">
      <c r="A79" s="7"/>
      <c r="B79" s="2"/>
      <c r="C79" s="30"/>
      <c r="D79" s="2"/>
      <c r="E79" s="30"/>
      <c r="F79" s="105"/>
      <c r="G79" s="106"/>
      <c r="H79" s="106"/>
    </row>
    <row r="80" spans="1:8">
      <c r="A80" s="7"/>
      <c r="B80" s="2"/>
      <c r="C80" s="30"/>
      <c r="D80" s="2"/>
      <c r="E80" s="30"/>
      <c r="F80" s="105"/>
      <c r="G80" s="106"/>
      <c r="H80" s="106"/>
    </row>
    <row r="81" spans="1:8">
      <c r="A81" s="7"/>
      <c r="B81" s="2"/>
      <c r="C81" s="30"/>
      <c r="D81" s="2"/>
      <c r="E81" s="30"/>
      <c r="F81" s="105"/>
      <c r="G81" s="106"/>
      <c r="H81" s="106"/>
    </row>
    <row r="82" spans="1:8">
      <c r="A82" s="7"/>
      <c r="B82" s="2"/>
      <c r="C82" s="30"/>
      <c r="D82" s="2"/>
      <c r="E82" s="30"/>
      <c r="F82" s="105"/>
      <c r="G82" s="106"/>
      <c r="H82" s="106"/>
    </row>
    <row r="83" spans="1:8">
      <c r="A83" s="7"/>
      <c r="B83" s="2"/>
      <c r="C83" s="30"/>
      <c r="D83" s="2"/>
      <c r="E83" s="30"/>
      <c r="F83" s="105"/>
      <c r="G83" s="106"/>
      <c r="H83" s="106"/>
    </row>
    <row r="84" spans="1:8">
      <c r="A84" s="7"/>
      <c r="B84" s="2"/>
      <c r="C84" s="30"/>
      <c r="D84" s="2"/>
      <c r="E84" s="30"/>
      <c r="F84" s="105"/>
      <c r="G84" s="106"/>
      <c r="H84" s="106"/>
    </row>
    <row r="85" spans="1:8">
      <c r="A85" s="7"/>
      <c r="B85" s="2"/>
      <c r="C85" s="30"/>
      <c r="D85" s="2"/>
      <c r="E85" s="30"/>
      <c r="F85" s="105"/>
      <c r="G85" s="106"/>
      <c r="H85" s="106"/>
    </row>
    <row r="86" spans="1:8">
      <c r="A86" s="7"/>
      <c r="B86" s="2"/>
      <c r="C86" s="30"/>
      <c r="D86" s="2"/>
      <c r="E86" s="30"/>
      <c r="F86" s="105"/>
      <c r="G86" s="106"/>
      <c r="H86" s="106"/>
    </row>
    <row r="87" spans="1:8">
      <c r="A87" s="7"/>
      <c r="B87" s="2"/>
      <c r="C87" s="30"/>
      <c r="D87" s="2"/>
      <c r="E87" s="30"/>
      <c r="F87" s="105"/>
      <c r="G87" s="106"/>
      <c r="H87" s="106"/>
    </row>
    <row r="88" spans="1:8">
      <c r="A88" s="7"/>
      <c r="B88" s="2"/>
      <c r="C88" s="30"/>
      <c r="D88" s="2"/>
      <c r="E88" s="30"/>
      <c r="F88" s="105"/>
      <c r="G88" s="106"/>
      <c r="H88" s="106"/>
    </row>
    <row r="89" spans="1:8">
      <c r="A89" s="7"/>
      <c r="B89" s="2"/>
      <c r="C89" s="30"/>
      <c r="D89" s="2"/>
      <c r="E89" s="30"/>
      <c r="F89" s="105"/>
      <c r="G89" s="106"/>
      <c r="H89" s="106"/>
    </row>
    <row r="90" spans="1:8">
      <c r="A90" s="7"/>
      <c r="B90" s="2"/>
      <c r="C90" s="30"/>
      <c r="D90" s="2"/>
      <c r="E90" s="30"/>
      <c r="F90" s="105"/>
      <c r="G90" s="106"/>
      <c r="H90" s="106"/>
    </row>
    <row r="91" spans="1:8">
      <c r="A91" s="7"/>
      <c r="B91" s="2"/>
      <c r="C91" s="30"/>
      <c r="D91" s="2"/>
      <c r="E91" s="30"/>
      <c r="F91" s="105"/>
      <c r="G91" s="106"/>
      <c r="H91" s="106"/>
    </row>
    <row r="92" spans="1:8">
      <c r="A92" s="7"/>
      <c r="B92" s="2"/>
      <c r="C92" s="30"/>
      <c r="D92" s="2"/>
      <c r="E92" s="30"/>
      <c r="F92" s="105"/>
      <c r="G92" s="106"/>
      <c r="H92" s="106"/>
    </row>
    <row r="93" spans="1:8">
      <c r="A93" s="7"/>
      <c r="B93" s="2"/>
      <c r="C93" s="30"/>
      <c r="D93" s="2"/>
      <c r="E93" s="30"/>
      <c r="F93" s="105"/>
      <c r="G93" s="106"/>
      <c r="H93" s="106"/>
    </row>
    <row r="94" spans="1:8">
      <c r="A94" s="7"/>
      <c r="B94" s="2"/>
      <c r="C94" s="30"/>
      <c r="D94" s="2"/>
      <c r="E94" s="30"/>
      <c r="F94" s="105"/>
      <c r="G94" s="106"/>
      <c r="H94" s="106"/>
    </row>
    <row r="95" spans="1:8">
      <c r="A95" s="7"/>
      <c r="B95" s="2"/>
      <c r="C95" s="30"/>
      <c r="D95" s="2"/>
      <c r="E95" s="30"/>
      <c r="F95" s="105"/>
      <c r="G95" s="106"/>
      <c r="H95" s="106"/>
    </row>
    <row r="96" spans="1:8">
      <c r="A96" s="7"/>
      <c r="B96" s="2"/>
      <c r="C96" s="30"/>
      <c r="D96" s="2"/>
      <c r="E96" s="30"/>
      <c r="F96" s="105"/>
      <c r="G96" s="106"/>
      <c r="H96" s="106"/>
    </row>
    <row r="97" spans="1:8">
      <c r="A97" s="7"/>
      <c r="B97" s="2"/>
      <c r="C97" s="30"/>
      <c r="D97" s="2"/>
      <c r="E97" s="30"/>
      <c r="F97" s="105"/>
      <c r="G97" s="106"/>
      <c r="H97" s="106"/>
    </row>
    <row r="98" spans="1:8">
      <c r="A98" s="7"/>
      <c r="B98" s="2"/>
      <c r="C98" s="30"/>
      <c r="D98" s="2"/>
      <c r="E98" s="30"/>
      <c r="F98" s="105"/>
      <c r="G98" s="106"/>
      <c r="H98" s="106"/>
    </row>
    <row r="99" spans="1:8">
      <c r="A99" s="7"/>
      <c r="B99" s="2"/>
      <c r="C99" s="30"/>
      <c r="D99" s="2"/>
      <c r="E99" s="30"/>
      <c r="F99" s="105"/>
      <c r="G99" s="106"/>
      <c r="H99" s="106"/>
    </row>
    <row r="100" spans="1:8">
      <c r="A100" s="7"/>
      <c r="B100" s="2"/>
      <c r="C100" s="30"/>
      <c r="D100" s="2"/>
      <c r="E100" s="30"/>
      <c r="F100" s="105"/>
      <c r="G100" s="106"/>
      <c r="H100" s="106"/>
    </row>
    <row r="101" spans="1:8">
      <c r="A101" s="7"/>
      <c r="B101" s="2"/>
      <c r="C101" s="30"/>
      <c r="D101" s="2"/>
      <c r="E101" s="30"/>
      <c r="F101" s="105"/>
      <c r="G101" s="106"/>
      <c r="H101" s="106"/>
    </row>
    <row r="102" spans="1:8">
      <c r="A102" s="7"/>
      <c r="B102" s="2"/>
      <c r="C102" s="30"/>
      <c r="D102" s="2"/>
      <c r="E102" s="30"/>
      <c r="F102" s="105"/>
      <c r="G102" s="106"/>
      <c r="H102" s="106"/>
    </row>
    <row r="103" spans="1:8">
      <c r="A103" s="7"/>
      <c r="B103" s="2"/>
      <c r="C103" s="30"/>
      <c r="D103" s="2"/>
      <c r="E103" s="30"/>
      <c r="F103" s="105"/>
      <c r="G103" s="106"/>
      <c r="H103" s="106"/>
    </row>
    <row r="104" spans="1:8">
      <c r="A104" s="7"/>
      <c r="B104" s="2"/>
      <c r="C104" s="30"/>
      <c r="D104" s="2"/>
      <c r="E104" s="30"/>
      <c r="F104" s="105"/>
      <c r="G104" s="106"/>
      <c r="H104" s="106"/>
    </row>
    <row r="105" spans="1:8">
      <c r="A105" s="7"/>
      <c r="B105" s="2"/>
      <c r="C105" s="30"/>
      <c r="D105" s="2"/>
      <c r="E105" s="30"/>
      <c r="F105" s="105"/>
      <c r="G105" s="106"/>
      <c r="H105" s="106"/>
    </row>
    <row r="106" spans="1:8">
      <c r="A106" s="7"/>
      <c r="B106" s="2"/>
      <c r="C106" s="30"/>
      <c r="D106" s="2"/>
      <c r="E106" s="30"/>
      <c r="F106" s="105"/>
      <c r="G106" s="106"/>
      <c r="H106" s="106"/>
    </row>
    <row r="107" spans="1:8">
      <c r="A107" s="7"/>
      <c r="B107" s="2"/>
      <c r="C107" s="30"/>
      <c r="D107" s="2"/>
      <c r="E107" s="30"/>
      <c r="F107" s="105"/>
      <c r="G107" s="106"/>
      <c r="H107" s="106"/>
    </row>
    <row r="108" spans="1:8">
      <c r="A108" s="7"/>
      <c r="B108" s="2"/>
      <c r="C108" s="30"/>
      <c r="D108" s="2"/>
      <c r="E108" s="30"/>
      <c r="F108" s="105"/>
      <c r="G108" s="106"/>
      <c r="H108" s="106"/>
    </row>
    <row r="109" spans="1:8">
      <c r="A109" s="7"/>
      <c r="B109" s="2"/>
      <c r="C109" s="30"/>
      <c r="D109" s="2"/>
      <c r="E109" s="30"/>
      <c r="F109" s="105"/>
      <c r="G109" s="106"/>
      <c r="H109" s="106"/>
    </row>
    <row r="110" spans="1:8">
      <c r="A110" s="7"/>
      <c r="B110" s="2"/>
      <c r="C110" s="30"/>
      <c r="D110" s="2"/>
      <c r="E110" s="30"/>
      <c r="F110" s="105"/>
      <c r="G110" s="106"/>
      <c r="H110" s="106"/>
    </row>
    <row r="111" spans="1:8">
      <c r="A111" s="7"/>
      <c r="B111" s="2"/>
      <c r="C111" s="30"/>
      <c r="D111" s="2"/>
      <c r="E111" s="30"/>
      <c r="F111" s="105"/>
      <c r="G111" s="106"/>
      <c r="H111" s="106"/>
    </row>
    <row r="112" spans="1:8">
      <c r="A112" s="7"/>
      <c r="B112" s="2"/>
      <c r="C112" s="30"/>
      <c r="D112" s="2"/>
      <c r="E112" s="30"/>
      <c r="F112" s="105"/>
      <c r="G112" s="106"/>
      <c r="H112" s="106"/>
    </row>
    <row r="113" spans="1:8">
      <c r="A113" s="7"/>
      <c r="B113" s="2"/>
      <c r="C113" s="30"/>
      <c r="D113" s="2"/>
      <c r="E113" s="30"/>
      <c r="F113" s="105"/>
      <c r="G113" s="106"/>
      <c r="H113" s="106"/>
    </row>
    <row r="114" spans="1:8" ht="18">
      <c r="A114" s="1" t="s">
        <v>101</v>
      </c>
      <c r="B114" s="2"/>
      <c r="C114" s="2"/>
      <c r="D114" s="2"/>
      <c r="E114" s="2"/>
      <c r="F114" s="76" t="s">
        <v>199</v>
      </c>
      <c r="G114" s="77"/>
      <c r="H114" s="78"/>
    </row>
    <row r="115" spans="1:8">
      <c r="A115" s="1"/>
      <c r="B115" s="2"/>
      <c r="C115" s="2"/>
      <c r="D115" s="2"/>
      <c r="E115" s="2"/>
      <c r="F115" s="79"/>
      <c r="G115" s="80"/>
      <c r="H115" s="80"/>
    </row>
    <row r="116" spans="1:8">
      <c r="A116" s="7"/>
      <c r="B116" s="2"/>
      <c r="C116" s="2"/>
      <c r="D116" s="2"/>
      <c r="E116" s="2"/>
      <c r="F116" s="107" t="str">
        <f>CONCATENATE("BALANCE DE SITUACIÓN DEL EJERCICIO  ",B1)</f>
        <v>BALANCE DE SITUACIÓN DEL EJERCICIO  2014</v>
      </c>
      <c r="G116" s="108"/>
      <c r="H116" s="108"/>
    </row>
    <row r="117" spans="1:8">
      <c r="A117" s="7"/>
      <c r="B117" s="2"/>
      <c r="C117" s="2"/>
      <c r="D117" s="2"/>
      <c r="E117" s="2"/>
      <c r="F117" s="82"/>
      <c r="G117" s="83" t="s">
        <v>200</v>
      </c>
      <c r="H117" s="83"/>
    </row>
    <row r="118" spans="1:8">
      <c r="A118" s="7"/>
      <c r="B118" s="2"/>
      <c r="C118" s="2"/>
      <c r="D118" s="2"/>
      <c r="E118" s="2"/>
      <c r="F118" s="80"/>
      <c r="G118" s="85"/>
      <c r="H118" s="85"/>
    </row>
    <row r="119" spans="1:8">
      <c r="A119" s="7"/>
      <c r="B119" s="2"/>
      <c r="C119" s="2"/>
      <c r="D119" s="2"/>
      <c r="E119" s="2"/>
      <c r="F119" s="31" t="s">
        <v>102</v>
      </c>
      <c r="G119" s="12">
        <f>B1</f>
        <v>2014</v>
      </c>
      <c r="H119" s="13">
        <f>D1</f>
        <v>2013</v>
      </c>
    </row>
    <row r="120" spans="1:8">
      <c r="A120" s="7"/>
      <c r="B120" s="2"/>
      <c r="C120" s="2"/>
      <c r="D120" s="2"/>
      <c r="E120" s="2"/>
      <c r="F120" s="109"/>
      <c r="G120" s="87"/>
      <c r="H120" s="88"/>
    </row>
    <row r="121" spans="1:8">
      <c r="A121" s="7"/>
      <c r="B121" s="2"/>
      <c r="C121" s="2"/>
      <c r="D121" s="2"/>
      <c r="E121" s="2"/>
      <c r="F121" s="89" t="s">
        <v>103</v>
      </c>
      <c r="G121" s="90">
        <f>SUM(G122,G141,G146)</f>
        <v>271334.13999999996</v>
      </c>
      <c r="H121" s="91">
        <f>SUM(H122,H141,H146)</f>
        <v>223523.56000000003</v>
      </c>
    </row>
    <row r="122" spans="1:8">
      <c r="A122" s="23"/>
      <c r="B122" s="10"/>
      <c r="C122" s="10"/>
      <c r="D122" s="10"/>
      <c r="E122" s="10"/>
      <c r="F122" s="102" t="s">
        <v>104</v>
      </c>
      <c r="G122" s="110">
        <f>SUM(G123,G126,G127,G130,G131,G134,G135,G138,G139)</f>
        <v>267836.48</v>
      </c>
      <c r="H122" s="94">
        <f>SUM(H123,H126,H127,H130,H131,H134,H135,H138,H139)</f>
        <v>220807.50000000003</v>
      </c>
    </row>
    <row r="123" spans="1:8">
      <c r="A123" s="23"/>
      <c r="B123" s="10"/>
      <c r="C123" s="24"/>
      <c r="D123" s="10"/>
      <c r="E123" s="24"/>
      <c r="F123" s="92" t="s">
        <v>105</v>
      </c>
      <c r="G123" s="110">
        <f>IF(SUM(G124:G125)=0,"",SUM(G124:G125))</f>
        <v>120000</v>
      </c>
      <c r="H123" s="94">
        <f>IF(SUM(H124:H125)=0,"",SUM(H124:H125))</f>
        <v>120000</v>
      </c>
    </row>
    <row r="124" spans="1:8">
      <c r="A124" s="23" t="s">
        <v>106</v>
      </c>
      <c r="B124" s="10">
        <v>0</v>
      </c>
      <c r="C124" s="24">
        <v>-120000</v>
      </c>
      <c r="D124" s="10">
        <v>0</v>
      </c>
      <c r="E124" s="24">
        <v>-120000</v>
      </c>
      <c r="F124" s="111" t="s">
        <v>107</v>
      </c>
      <c r="G124" s="112">
        <f>IF((B124+C124)*-1=0,"",(B124+C124)*-1)</f>
        <v>120000</v>
      </c>
      <c r="H124" s="97">
        <f>IF((D124+E124)*-1=0,"",(D124+E124)*-1)</f>
        <v>120000</v>
      </c>
    </row>
    <row r="125" spans="1:8">
      <c r="A125" s="23" t="s">
        <v>108</v>
      </c>
      <c r="B125" s="10">
        <v>0</v>
      </c>
      <c r="C125" s="24">
        <v>0</v>
      </c>
      <c r="D125" s="10">
        <v>0</v>
      </c>
      <c r="E125" s="24">
        <v>0</v>
      </c>
      <c r="F125" s="111" t="s">
        <v>109</v>
      </c>
      <c r="G125" s="112" t="str">
        <f>IF((B125+C125)*-1=0,"",(B125+C125)*-1)</f>
        <v/>
      </c>
      <c r="H125" s="97" t="str">
        <f>IF((D125+E125)*-1=0,"",(D125+E125)*-1)</f>
        <v/>
      </c>
    </row>
    <row r="126" spans="1:8">
      <c r="A126" s="23">
        <v>110</v>
      </c>
      <c r="B126" s="10">
        <v>0</v>
      </c>
      <c r="C126" s="24">
        <v>0</v>
      </c>
      <c r="D126" s="10">
        <v>0</v>
      </c>
      <c r="E126" s="24">
        <v>0</v>
      </c>
      <c r="F126" s="92" t="s">
        <v>110</v>
      </c>
      <c r="G126" s="110" t="str">
        <f>IF((B126+C126)*-1=0,"",(B126+C126)*-1)</f>
        <v/>
      </c>
      <c r="H126" s="94" t="str">
        <f>IF((D126+E126)*-1=0,"",(D126+E126)*-1)</f>
        <v/>
      </c>
    </row>
    <row r="127" spans="1:8">
      <c r="A127" s="26"/>
      <c r="B127" s="27"/>
      <c r="C127" s="27"/>
      <c r="D127" s="27"/>
      <c r="E127" s="27"/>
      <c r="F127" s="92" t="s">
        <v>111</v>
      </c>
      <c r="G127" s="110">
        <f>IF(SUM(G128:G129)=0,"",SUM(G128:G129))</f>
        <v>160309.76000000001</v>
      </c>
      <c r="H127" s="94">
        <f>IF(SUM(H128:H129)=0,"",SUM(H128:H129))</f>
        <v>114113.95</v>
      </c>
    </row>
    <row r="128" spans="1:8">
      <c r="A128" s="32" t="s">
        <v>112</v>
      </c>
      <c r="B128" s="10">
        <v>0</v>
      </c>
      <c r="C128" s="24">
        <v>-4973.8900000000003</v>
      </c>
      <c r="D128" s="10">
        <v>0</v>
      </c>
      <c r="E128" s="24">
        <v>-4973.8900000000003</v>
      </c>
      <c r="F128" s="111" t="s">
        <v>113</v>
      </c>
      <c r="G128" s="112">
        <f>IF((B128+C128)*-1=0,"",(B128+C128)*-1)</f>
        <v>4973.8900000000003</v>
      </c>
      <c r="H128" s="97">
        <f>IF((D128+E128)*-1=0,"",(D128+E128)*-1)</f>
        <v>4973.8900000000003</v>
      </c>
    </row>
    <row r="129" spans="1:8">
      <c r="A129" s="23" t="s">
        <v>114</v>
      </c>
      <c r="B129" s="10">
        <v>-46195.81</v>
      </c>
      <c r="C129" s="24">
        <v>-109140.06</v>
      </c>
      <c r="D129" s="10">
        <v>0</v>
      </c>
      <c r="E129" s="24">
        <v>-109140.06</v>
      </c>
      <c r="F129" s="111" t="s">
        <v>115</v>
      </c>
      <c r="G129" s="112">
        <f>IF((B129+C129)*-1=0,"",(B129+C129)*-1)</f>
        <v>155335.87</v>
      </c>
      <c r="H129" s="97">
        <f>IF((D129+E129)*-1=0,"",(D129+E129)*-1)</f>
        <v>109140.06</v>
      </c>
    </row>
    <row r="130" spans="1:8">
      <c r="A130" s="23" t="s">
        <v>116</v>
      </c>
      <c r="B130" s="10">
        <v>0</v>
      </c>
      <c r="C130" s="24">
        <v>0</v>
      </c>
      <c r="D130" s="10">
        <v>0</v>
      </c>
      <c r="E130" s="24">
        <v>0</v>
      </c>
      <c r="F130" s="92" t="s">
        <v>117</v>
      </c>
      <c r="G130" s="113" t="str">
        <f>IF((B130+C130)*-1=0,"",(B130+C130)*-1)</f>
        <v/>
      </c>
      <c r="H130" s="94" t="str">
        <f>IF((D130+E130)*-1=0,"",(D130+E130)*-1)</f>
        <v/>
      </c>
    </row>
    <row r="131" spans="1:8">
      <c r="A131" s="26"/>
      <c r="B131" s="27"/>
      <c r="C131" s="27"/>
      <c r="D131" s="27"/>
      <c r="E131" s="27"/>
      <c r="F131" s="92" t="s">
        <v>118</v>
      </c>
      <c r="G131" s="110">
        <f>IF(SUM(G132:G133)=0,"",SUM(G132:G133))</f>
        <v>-13306.449999999999</v>
      </c>
      <c r="H131" s="94">
        <f>IF(SUM(H132:H133)=0,"",SUM(H132:H133))</f>
        <v>-13881.46</v>
      </c>
    </row>
    <row r="132" spans="1:8">
      <c r="A132" s="23" t="s">
        <v>119</v>
      </c>
      <c r="B132" s="10">
        <v>0</v>
      </c>
      <c r="C132" s="24">
        <v>0</v>
      </c>
      <c r="D132" s="10">
        <v>0</v>
      </c>
      <c r="E132" s="24">
        <v>0</v>
      </c>
      <c r="F132" s="111" t="s">
        <v>120</v>
      </c>
      <c r="G132" s="112" t="str">
        <f>IF((B132+C132)*-1=0,"",(B132+C132)*-1)</f>
        <v/>
      </c>
      <c r="H132" s="97" t="str">
        <f>IF((D132+E132)*-1=0,"",(D132+E132)*-1)</f>
        <v/>
      </c>
    </row>
    <row r="133" spans="1:8">
      <c r="A133" s="23" t="s">
        <v>121</v>
      </c>
      <c r="B133" s="10">
        <v>-575.01</v>
      </c>
      <c r="C133" s="24">
        <v>13881.46</v>
      </c>
      <c r="D133" s="10">
        <v>-704.12</v>
      </c>
      <c r="E133" s="24">
        <v>14585.58</v>
      </c>
      <c r="F133" s="111" t="s">
        <v>122</v>
      </c>
      <c r="G133" s="112">
        <f>IF((B133+C133)*-1=0,"",(B133+C133)*-1)</f>
        <v>-13306.449999999999</v>
      </c>
      <c r="H133" s="97">
        <f>IF((D133+E133)*-1=0,"",(D133+E133)*-1)</f>
        <v>-13881.46</v>
      </c>
    </row>
    <row r="134" spans="1:8">
      <c r="A134" s="32" t="s">
        <v>123</v>
      </c>
      <c r="B134" s="10">
        <v>0</v>
      </c>
      <c r="C134" s="24">
        <v>0</v>
      </c>
      <c r="D134" s="10">
        <v>0</v>
      </c>
      <c r="E134" s="24">
        <v>0</v>
      </c>
      <c r="F134" s="92" t="s">
        <v>124</v>
      </c>
      <c r="G134" s="110" t="str">
        <f>IF((B134+C134)*-1=0,"",(B134+C134)*-1)</f>
        <v/>
      </c>
      <c r="H134" s="94" t="str">
        <f>IF((D134+E134)*-1=0,"",(D134+E134)*-1)</f>
        <v/>
      </c>
    </row>
    <row r="135" spans="1:8">
      <c r="A135" s="26"/>
      <c r="B135" s="27"/>
      <c r="C135" s="33"/>
      <c r="D135" s="27"/>
      <c r="E135" s="33"/>
      <c r="F135" s="92" t="s">
        <v>125</v>
      </c>
      <c r="G135" s="110">
        <f>IF(SUM(G136:G137)=0,"",SUM(G136:G137))</f>
        <v>833.17</v>
      </c>
      <c r="H135" s="94">
        <f>IF(SUM(H136:H137)=0,"",SUM(H136:H137))</f>
        <v>575.01</v>
      </c>
    </row>
    <row r="136" spans="1:8">
      <c r="A136" s="23" t="s">
        <v>126</v>
      </c>
      <c r="B136" s="10">
        <v>575.01</v>
      </c>
      <c r="C136" s="24">
        <v>-575.01</v>
      </c>
      <c r="D136" s="10">
        <v>704.12</v>
      </c>
      <c r="E136" s="24">
        <v>-704.12</v>
      </c>
      <c r="F136" s="114" t="s">
        <v>127</v>
      </c>
      <c r="G136" s="112" t="str">
        <f>IF((B136+C136)*-1=0,"",(B136+C136)*-1)</f>
        <v/>
      </c>
      <c r="H136" s="97" t="str">
        <f>IF((D136+E136)*-1=0,"",(D136+E136)*-1)</f>
        <v/>
      </c>
    </row>
    <row r="137" spans="1:8">
      <c r="A137" s="23" t="s">
        <v>128</v>
      </c>
      <c r="B137" s="10">
        <v>-833.17</v>
      </c>
      <c r="C137" s="24">
        <v>0</v>
      </c>
      <c r="D137" s="10">
        <v>-575.01</v>
      </c>
      <c r="E137" s="24">
        <v>0</v>
      </c>
      <c r="F137" s="114" t="s">
        <v>129</v>
      </c>
      <c r="G137" s="112">
        <f>IF((B137+C137)*-1=0,"",(B137+C137)*-1)</f>
        <v>833.17</v>
      </c>
      <c r="H137" s="97">
        <f>IF((D137+E137)*-1=0,"",(D137+E137)*-1)</f>
        <v>575.01</v>
      </c>
    </row>
    <row r="138" spans="1:8">
      <c r="A138" s="23">
        <v>557</v>
      </c>
      <c r="B138" s="10">
        <v>0</v>
      </c>
      <c r="C138" s="24">
        <v>0</v>
      </c>
      <c r="D138" s="10">
        <v>0</v>
      </c>
      <c r="E138" s="24">
        <v>0</v>
      </c>
      <c r="F138" s="92" t="s">
        <v>130</v>
      </c>
      <c r="G138" s="110" t="str">
        <f>IF((B138+C138)*-1=0,"",(B138+C138)*-1)</f>
        <v/>
      </c>
      <c r="H138" s="94" t="str">
        <f>IF((D138+E138)*-1=0,"",(D138+E138)*-1)</f>
        <v/>
      </c>
    </row>
    <row r="139" spans="1:8">
      <c r="A139" s="23" t="s">
        <v>131</v>
      </c>
      <c r="B139" s="10">
        <v>0</v>
      </c>
      <c r="C139" s="24">
        <v>0</v>
      </c>
      <c r="D139" s="10">
        <v>0</v>
      </c>
      <c r="E139" s="24">
        <v>0</v>
      </c>
      <c r="F139" s="92" t="s">
        <v>132</v>
      </c>
      <c r="G139" s="110" t="str">
        <f>IF((B139+C139)*-1=0,"",(B139+C139)*-1)</f>
        <v/>
      </c>
      <c r="H139" s="94" t="str">
        <f>IF((D139+E139)*-1=0,"",(D139+E139)*-1)</f>
        <v/>
      </c>
    </row>
    <row r="140" spans="1:8">
      <c r="A140" s="23"/>
      <c r="B140" s="10"/>
      <c r="C140" s="24"/>
      <c r="D140" s="10"/>
      <c r="E140" s="24"/>
      <c r="F140" s="92"/>
      <c r="G140" s="110"/>
      <c r="H140" s="94"/>
    </row>
    <row r="141" spans="1:8">
      <c r="A141" s="23"/>
      <c r="B141" s="10"/>
      <c r="C141" s="24"/>
      <c r="D141" s="10"/>
      <c r="E141" s="24"/>
      <c r="F141" s="102" t="s">
        <v>133</v>
      </c>
      <c r="G141" s="110" t="str">
        <f>IF(SUM(G142,G143,G144)=0,"",SUM(G142,G143,G144))</f>
        <v/>
      </c>
      <c r="H141" s="94" t="str">
        <f>IF(SUM(H142,H143,H144)=0,"",SUM(H142,H143,H144))</f>
        <v/>
      </c>
    </row>
    <row r="142" spans="1:8">
      <c r="A142" s="23" t="s">
        <v>134</v>
      </c>
      <c r="B142" s="10">
        <v>0</v>
      </c>
      <c r="C142" s="24">
        <v>0</v>
      </c>
      <c r="D142" s="10">
        <v>0</v>
      </c>
      <c r="E142" s="24">
        <v>0</v>
      </c>
      <c r="F142" s="92" t="s">
        <v>135</v>
      </c>
      <c r="G142" s="110" t="str">
        <f>IF((B142+C142)*-1=0,"",(B142+C142)*-1)</f>
        <v/>
      </c>
      <c r="H142" s="94" t="str">
        <f>IF((D142+E142)*-1=0,"",(D142+E142)*-1)</f>
        <v/>
      </c>
    </row>
    <row r="143" spans="1:8">
      <c r="A143" s="23" t="s">
        <v>136</v>
      </c>
      <c r="B143" s="10">
        <v>0</v>
      </c>
      <c r="C143" s="24">
        <v>0</v>
      </c>
      <c r="D143" s="10">
        <v>0</v>
      </c>
      <c r="E143" s="24">
        <v>0</v>
      </c>
      <c r="F143" s="92" t="s">
        <v>137</v>
      </c>
      <c r="G143" s="110" t="str">
        <f>IF((B143+C143)*-1=0,"",(B143+C143)*-1)</f>
        <v/>
      </c>
      <c r="H143" s="94" t="str">
        <f>IF((D143+E143)*-1=0,"",(D143+E143)*-1)</f>
        <v/>
      </c>
    </row>
    <row r="144" spans="1:8">
      <c r="A144" s="23" t="s">
        <v>138</v>
      </c>
      <c r="B144" s="10">
        <v>0</v>
      </c>
      <c r="C144" s="24">
        <v>0</v>
      </c>
      <c r="D144" s="10">
        <v>0</v>
      </c>
      <c r="E144" s="24">
        <v>0</v>
      </c>
      <c r="F144" s="92" t="s">
        <v>139</v>
      </c>
      <c r="G144" s="110" t="str">
        <f>IF((B144+C144)*-1=0,"",(B144+C144)*-1)</f>
        <v/>
      </c>
      <c r="H144" s="94" t="str">
        <f>IF((D144+E144)*-1=0,"",(D144+E144)*-1)</f>
        <v/>
      </c>
    </row>
    <row r="145" spans="1:8">
      <c r="A145" s="23"/>
      <c r="B145" s="10"/>
      <c r="C145" s="24"/>
      <c r="D145" s="10"/>
      <c r="E145" s="24"/>
      <c r="F145" s="92"/>
      <c r="G145" s="110"/>
      <c r="H145" s="94"/>
    </row>
    <row r="146" spans="1:8">
      <c r="A146" s="32" t="s">
        <v>140</v>
      </c>
      <c r="B146" s="10">
        <v>-781.6</v>
      </c>
      <c r="C146" s="24">
        <v>-2716.06</v>
      </c>
      <c r="D146" s="10">
        <v>3018.4</v>
      </c>
      <c r="E146" s="24">
        <v>-5734.46</v>
      </c>
      <c r="F146" s="102" t="s">
        <v>141</v>
      </c>
      <c r="G146" s="110">
        <f>IF((B146+C146)*-1=0,"",(B146+C146)*-1)</f>
        <v>3497.66</v>
      </c>
      <c r="H146" s="94">
        <f>IF((D146+E146)*-1=0,"",(D146+E146)*-1)</f>
        <v>2716.06</v>
      </c>
    </row>
    <row r="147" spans="1:8">
      <c r="A147" s="23"/>
      <c r="B147" s="10"/>
      <c r="C147" s="24"/>
      <c r="D147" s="10"/>
      <c r="E147" s="24"/>
      <c r="F147" s="92"/>
      <c r="G147" s="115"/>
      <c r="H147" s="116"/>
    </row>
    <row r="148" spans="1:8">
      <c r="A148" s="7"/>
      <c r="B148" s="2"/>
      <c r="C148" s="2"/>
      <c r="D148" s="2"/>
      <c r="E148" s="2"/>
      <c r="F148" s="99" t="s">
        <v>142</v>
      </c>
      <c r="G148" s="100">
        <f>SUM(G149,G154,G160,G161,G162)</f>
        <v>874.32999999999993</v>
      </c>
      <c r="H148" s="101">
        <f>SUM(H149,H154,H160,H161,H162)</f>
        <v>678.93</v>
      </c>
    </row>
    <row r="149" spans="1:8">
      <c r="A149" s="26"/>
      <c r="B149" s="27"/>
      <c r="C149" s="27"/>
      <c r="D149" s="27"/>
      <c r="E149" s="27"/>
      <c r="F149" s="102" t="s">
        <v>143</v>
      </c>
      <c r="G149" s="110" t="str">
        <f>IF(SUM(G150:G153)=0,"",SUM(G150:G153))</f>
        <v/>
      </c>
      <c r="H149" s="94" t="str">
        <f>IF(SUM(H150:H153)=0,"",SUM(H150:H153))</f>
        <v/>
      </c>
    </row>
    <row r="150" spans="1:8">
      <c r="A150" s="23" t="s">
        <v>144</v>
      </c>
      <c r="B150" s="34">
        <v>0</v>
      </c>
      <c r="C150" s="35">
        <v>0</v>
      </c>
      <c r="D150" s="34">
        <v>0</v>
      </c>
      <c r="E150" s="35">
        <v>0</v>
      </c>
      <c r="F150" s="117" t="s">
        <v>145</v>
      </c>
      <c r="G150" s="112" t="str">
        <f>IF((B150+C150)*-1=0,"",(B150+C150)*-1)</f>
        <v/>
      </c>
      <c r="H150" s="118" t="str">
        <f>IF((D150+E150)*-1=0,"",(D150+E150)*-1)</f>
        <v/>
      </c>
    </row>
    <row r="151" spans="1:8">
      <c r="A151" s="23" t="s">
        <v>146</v>
      </c>
      <c r="B151" s="10">
        <v>0</v>
      </c>
      <c r="C151" s="24">
        <v>0</v>
      </c>
      <c r="D151" s="10">
        <v>0</v>
      </c>
      <c r="E151" s="24">
        <v>0</v>
      </c>
      <c r="F151" s="95" t="s">
        <v>147</v>
      </c>
      <c r="G151" s="112" t="str">
        <f>IF((B151+C151)*-1=0,"",(B151+C151)*-1)</f>
        <v/>
      </c>
      <c r="H151" s="97" t="str">
        <f>IF((D151+E151)*-1=0,"",(D151+E151)*-1)</f>
        <v/>
      </c>
    </row>
    <row r="152" spans="1:8">
      <c r="A152" s="23" t="s">
        <v>148</v>
      </c>
      <c r="B152" s="10">
        <v>0</v>
      </c>
      <c r="C152" s="24">
        <v>0</v>
      </c>
      <c r="D152" s="10">
        <v>0</v>
      </c>
      <c r="E152" s="24">
        <v>0</v>
      </c>
      <c r="F152" s="95" t="s">
        <v>149</v>
      </c>
      <c r="G152" s="112" t="str">
        <f>IF((B152+C152)*-1=0,"",(B152+C152)*-1)</f>
        <v/>
      </c>
      <c r="H152" s="97" t="str">
        <f>IF((D152+E152)*-1=0,"",(D152+E152)*-1)</f>
        <v/>
      </c>
    </row>
    <row r="153" spans="1:8">
      <c r="A153" s="23" t="s">
        <v>150</v>
      </c>
      <c r="B153" s="10">
        <v>0</v>
      </c>
      <c r="C153" s="24">
        <v>0</v>
      </c>
      <c r="D153" s="10">
        <v>0</v>
      </c>
      <c r="E153" s="24">
        <v>0</v>
      </c>
      <c r="F153" s="95" t="s">
        <v>151</v>
      </c>
      <c r="G153" s="112" t="str">
        <f>IF((B153+C153)*-1=0,"",(B153+C153)*-1)</f>
        <v/>
      </c>
      <c r="H153" s="97" t="str">
        <f>IF((D153+E153)*-1=0,"",(D153+E153)*-1)</f>
        <v/>
      </c>
    </row>
    <row r="154" spans="1:8">
      <c r="A154" s="26"/>
      <c r="B154" s="27"/>
      <c r="C154" s="27"/>
      <c r="D154" s="27"/>
      <c r="E154" s="27"/>
      <c r="F154" s="102" t="s">
        <v>152</v>
      </c>
      <c r="G154" s="110" t="str">
        <f>IF(SUM(G155:G159)=0,"",SUM(G155:G159))</f>
        <v/>
      </c>
      <c r="H154" s="94" t="str">
        <f>IF(SUM(H155:H159)=0,"",SUM(H155:H159))</f>
        <v/>
      </c>
    </row>
    <row r="155" spans="1:8">
      <c r="A155" s="23" t="s">
        <v>153</v>
      </c>
      <c r="B155" s="34">
        <v>0</v>
      </c>
      <c r="C155" s="35">
        <v>0</v>
      </c>
      <c r="D155" s="34">
        <v>0</v>
      </c>
      <c r="E155" s="35">
        <v>0</v>
      </c>
      <c r="F155" s="117" t="s">
        <v>154</v>
      </c>
      <c r="G155" s="112" t="str">
        <f t="shared" ref="G155:G162" si="10">IF((B155+C155)*-1=0,"",(B155+C155)*-1)</f>
        <v/>
      </c>
      <c r="H155" s="118" t="str">
        <f t="shared" ref="H155:H162" si="11">IF((D155+E155)*-1=0,"",(D155+E155)*-1)</f>
        <v/>
      </c>
    </row>
    <row r="156" spans="1:8">
      <c r="A156" s="23" t="s">
        <v>155</v>
      </c>
      <c r="B156" s="10">
        <v>0</v>
      </c>
      <c r="C156" s="24">
        <v>0</v>
      </c>
      <c r="D156" s="10">
        <v>0</v>
      </c>
      <c r="E156" s="24">
        <v>0</v>
      </c>
      <c r="F156" s="95" t="s">
        <v>156</v>
      </c>
      <c r="G156" s="112" t="str">
        <f t="shared" si="10"/>
        <v/>
      </c>
      <c r="H156" s="97" t="str">
        <f t="shared" si="11"/>
        <v/>
      </c>
    </row>
    <row r="157" spans="1:8">
      <c r="A157" s="23" t="s">
        <v>157</v>
      </c>
      <c r="B157" s="10">
        <v>0</v>
      </c>
      <c r="C157" s="24">
        <v>0</v>
      </c>
      <c r="D157" s="10">
        <v>0</v>
      </c>
      <c r="E157" s="24">
        <v>0</v>
      </c>
      <c r="F157" s="95" t="s">
        <v>158</v>
      </c>
      <c r="G157" s="112" t="str">
        <f t="shared" si="10"/>
        <v/>
      </c>
      <c r="H157" s="97" t="str">
        <f t="shared" si="11"/>
        <v/>
      </c>
    </row>
    <row r="158" spans="1:8">
      <c r="A158" s="23" t="s">
        <v>159</v>
      </c>
      <c r="B158" s="10">
        <v>0</v>
      </c>
      <c r="C158" s="24">
        <v>0</v>
      </c>
      <c r="D158" s="10">
        <v>0</v>
      </c>
      <c r="E158" s="24">
        <v>0</v>
      </c>
      <c r="F158" s="95" t="s">
        <v>38</v>
      </c>
      <c r="G158" s="112" t="str">
        <f t="shared" si="10"/>
        <v/>
      </c>
      <c r="H158" s="97" t="str">
        <f t="shared" si="11"/>
        <v/>
      </c>
    </row>
    <row r="159" spans="1:8">
      <c r="A159" s="23" t="s">
        <v>160</v>
      </c>
      <c r="B159" s="10">
        <v>0</v>
      </c>
      <c r="C159" s="24">
        <v>0</v>
      </c>
      <c r="D159" s="10">
        <v>0</v>
      </c>
      <c r="E159" s="24">
        <v>0</v>
      </c>
      <c r="F159" s="95" t="s">
        <v>161</v>
      </c>
      <c r="G159" s="112" t="str">
        <f t="shared" si="10"/>
        <v/>
      </c>
      <c r="H159" s="97" t="str">
        <f t="shared" si="11"/>
        <v/>
      </c>
    </row>
    <row r="160" spans="1:8" ht="21">
      <c r="A160" s="23" t="s">
        <v>162</v>
      </c>
      <c r="B160" s="10">
        <v>0</v>
      </c>
      <c r="C160" s="24">
        <v>0</v>
      </c>
      <c r="D160" s="10">
        <v>0</v>
      </c>
      <c r="E160" s="24">
        <v>0</v>
      </c>
      <c r="F160" s="103" t="s">
        <v>163</v>
      </c>
      <c r="G160" s="110" t="str">
        <f t="shared" si="10"/>
        <v/>
      </c>
      <c r="H160" s="94" t="str">
        <f t="shared" si="11"/>
        <v/>
      </c>
    </row>
    <row r="161" spans="1:8">
      <c r="A161" s="23" t="s">
        <v>164</v>
      </c>
      <c r="B161" s="10">
        <v>-195.4</v>
      </c>
      <c r="C161" s="24">
        <v>-678.93</v>
      </c>
      <c r="D161" s="10">
        <v>754.6</v>
      </c>
      <c r="E161" s="24">
        <v>-1433.53</v>
      </c>
      <c r="F161" s="102" t="s">
        <v>165</v>
      </c>
      <c r="G161" s="110">
        <f t="shared" si="10"/>
        <v>874.32999999999993</v>
      </c>
      <c r="H161" s="94">
        <f t="shared" si="11"/>
        <v>678.93</v>
      </c>
    </row>
    <row r="162" spans="1:8">
      <c r="A162" s="23" t="s">
        <v>166</v>
      </c>
      <c r="B162" s="10">
        <v>0</v>
      </c>
      <c r="C162" s="24">
        <v>0</v>
      </c>
      <c r="D162" s="10">
        <v>0</v>
      </c>
      <c r="E162" s="24">
        <v>0</v>
      </c>
      <c r="F162" s="102" t="s">
        <v>167</v>
      </c>
      <c r="G162" s="110" t="str">
        <f t="shared" si="10"/>
        <v/>
      </c>
      <c r="H162" s="94" t="str">
        <f t="shared" si="11"/>
        <v/>
      </c>
    </row>
    <row r="163" spans="1:8">
      <c r="A163" s="7"/>
      <c r="B163" s="2"/>
      <c r="C163" s="2"/>
      <c r="D163" s="2"/>
      <c r="E163" s="2"/>
      <c r="F163" s="119"/>
      <c r="G163" s="120"/>
      <c r="H163" s="121"/>
    </row>
    <row r="164" spans="1:8">
      <c r="A164" s="7"/>
      <c r="B164" s="2"/>
      <c r="C164" s="2"/>
      <c r="D164" s="2"/>
      <c r="E164" s="2"/>
      <c r="F164" s="99" t="s">
        <v>168</v>
      </c>
      <c r="G164" s="100">
        <f>IF(SUM(G165,G166,G167,G175,G176,G184)=0,"",SUM(G165,G166,G167,G175,G176,G184))</f>
        <v>735832.65999999992</v>
      </c>
      <c r="H164" s="101">
        <f>IF(SUM(H165,H166,H167,H175,H176,H184)=0,"",SUM(H165,H166,H167,H175,H176,H184))</f>
        <v>444976.37</v>
      </c>
    </row>
    <row r="165" spans="1:8" ht="21">
      <c r="A165" s="23" t="s">
        <v>169</v>
      </c>
      <c r="B165" s="10"/>
      <c r="C165" s="10"/>
      <c r="D165" s="10"/>
      <c r="E165" s="10"/>
      <c r="F165" s="103" t="s">
        <v>170</v>
      </c>
      <c r="G165" s="110" t="str">
        <f>IF((B165+C165)*-1=0,"",(B165+C165)*-1)</f>
        <v/>
      </c>
      <c r="H165" s="94" t="str">
        <f>IF((D165+E165)*-1=0,"",(D165+E165)*-1)</f>
        <v/>
      </c>
    </row>
    <row r="166" spans="1:8">
      <c r="A166" s="23" t="s">
        <v>171</v>
      </c>
      <c r="B166" s="10"/>
      <c r="C166" s="10"/>
      <c r="D166" s="10"/>
      <c r="E166" s="10"/>
      <c r="F166" s="102" t="s">
        <v>172</v>
      </c>
      <c r="G166" s="110" t="str">
        <f>IF((B166+C166)*-1=0,"",(B166+C166)*-1)</f>
        <v/>
      </c>
      <c r="H166" s="94" t="str">
        <f>IF((D166+E166)*-1=0,"",(D166+E166)*-1)</f>
        <v/>
      </c>
    </row>
    <row r="167" spans="1:8">
      <c r="A167" s="26"/>
      <c r="B167" s="27"/>
      <c r="C167" s="27"/>
      <c r="D167" s="27"/>
      <c r="E167" s="27"/>
      <c r="F167" s="102" t="s">
        <v>173</v>
      </c>
      <c r="G167" s="110">
        <f>IF(SUM(G168:G172)=0,"",SUM(G168:G172))</f>
        <v>337.38</v>
      </c>
      <c r="H167" s="94">
        <f>IF(SUM(H168:H172)=0,"",SUM(H168:H172))</f>
        <v>248.98000000000002</v>
      </c>
    </row>
    <row r="168" spans="1:8">
      <c r="A168" s="23" t="s">
        <v>174</v>
      </c>
      <c r="B168" s="10">
        <v>0</v>
      </c>
      <c r="C168" s="24">
        <v>0</v>
      </c>
      <c r="D168" s="10">
        <v>0</v>
      </c>
      <c r="E168" s="24">
        <v>0</v>
      </c>
      <c r="F168" s="95" t="s">
        <v>154</v>
      </c>
      <c r="G168" s="112" t="str">
        <f>IF((B168+C168)*-1=0,"",(B168+C168)*-1)</f>
        <v/>
      </c>
      <c r="H168" s="97" t="str">
        <f>IF((D168+E168)*-1=0,"",(D168+E168)*-1)</f>
        <v/>
      </c>
    </row>
    <row r="169" spans="1:8">
      <c r="A169" s="23" t="s">
        <v>175</v>
      </c>
      <c r="B169" s="10">
        <v>-88.4</v>
      </c>
      <c r="C169" s="24">
        <v>-248.98</v>
      </c>
      <c r="D169" s="10">
        <v>231.99</v>
      </c>
      <c r="E169" s="24">
        <v>-480.97</v>
      </c>
      <c r="F169" s="95" t="s">
        <v>156</v>
      </c>
      <c r="G169" s="112">
        <f>IF((B169+C169)*-1=0,"",(B169+C169)*-1)</f>
        <v>337.38</v>
      </c>
      <c r="H169" s="97">
        <f>IF((D169+E169)*-1=0,"",(D169+E169)*-1)</f>
        <v>248.98000000000002</v>
      </c>
    </row>
    <row r="170" spans="1:8">
      <c r="A170" s="23" t="s">
        <v>176</v>
      </c>
      <c r="B170" s="10">
        <v>0</v>
      </c>
      <c r="C170" s="24">
        <v>0</v>
      </c>
      <c r="D170" s="10">
        <v>0</v>
      </c>
      <c r="E170" s="24">
        <v>0</v>
      </c>
      <c r="F170" s="95" t="s">
        <v>158</v>
      </c>
      <c r="G170" s="112" t="str">
        <f>IF((B170+C170)*-1=0,"",(B170+C170)*-1)</f>
        <v/>
      </c>
      <c r="H170" s="97" t="str">
        <f>IF((D170+E170)*-1=0,"",(D170+E170)*-1)</f>
        <v/>
      </c>
    </row>
    <row r="171" spans="1:8">
      <c r="A171" s="23" t="s">
        <v>177</v>
      </c>
      <c r="B171" s="10">
        <v>0</v>
      </c>
      <c r="C171" s="24">
        <v>0</v>
      </c>
      <c r="D171" s="10">
        <v>0</v>
      </c>
      <c r="E171" s="24">
        <v>0</v>
      </c>
      <c r="F171" s="95" t="s">
        <v>38</v>
      </c>
      <c r="G171" s="112" t="str">
        <f>IF((B171+C171)*-1=0,"",(B171+C171)*-1)</f>
        <v/>
      </c>
      <c r="H171" s="97" t="str">
        <f>IF((D171+E171)*-1=0,"",(D171+E171)*-1)</f>
        <v/>
      </c>
    </row>
    <row r="172" spans="1:8">
      <c r="A172" s="23" t="s">
        <v>178</v>
      </c>
      <c r="B172" s="10">
        <v>0</v>
      </c>
      <c r="C172" s="24">
        <v>0</v>
      </c>
      <c r="D172" s="10">
        <v>1800</v>
      </c>
      <c r="E172" s="24">
        <v>-1800</v>
      </c>
      <c r="F172" s="95" t="s">
        <v>161</v>
      </c>
      <c r="G172" s="112" t="str">
        <f>IF((B172+C172+IF(SUM(B173:C173)&lt;0,SUM(B173:C173),0)+IF(SUM(B174+C174)&lt;0,SUM(B174:C174),0))*-1=0,"",(B172+C172+IF(SUM(B173:C173)&lt;0,SUM(B173:C173),0)+IF(SUM(B174+C174)&lt;0,SUM(B174:C174),0))*-1)</f>
        <v/>
      </c>
      <c r="H172" s="97" t="str">
        <f>IF((D172+E172+IF(SUM(D173:E173)&lt;0,SUM(D173:E173),0)+IF(SUM(D174+E174)&lt;0,SUM(D174:E174),0))*-1=0,"",(D172+E172+IF(SUM(D173:E173)&lt;0,SUM(D173:E173),0)+IF(SUM(D174+E174)&lt;0,SUM(D174:E174),0))*-1)</f>
        <v/>
      </c>
    </row>
    <row r="173" spans="1:8">
      <c r="A173" s="23" t="s">
        <v>89</v>
      </c>
      <c r="B173" s="10">
        <v>0</v>
      </c>
      <c r="C173" s="24">
        <v>0</v>
      </c>
      <c r="D173" s="10">
        <v>0</v>
      </c>
      <c r="E173" s="24">
        <v>0</v>
      </c>
      <c r="F173" s="95"/>
      <c r="G173" s="112"/>
      <c r="H173" s="97"/>
    </row>
    <row r="174" spans="1:8">
      <c r="A174" s="23" t="s">
        <v>90</v>
      </c>
      <c r="B174" s="10">
        <v>0</v>
      </c>
      <c r="C174" s="24">
        <v>0</v>
      </c>
      <c r="D174" s="10">
        <v>0</v>
      </c>
      <c r="E174" s="24">
        <v>0</v>
      </c>
      <c r="F174" s="95"/>
      <c r="G174" s="112"/>
      <c r="H174" s="97"/>
    </row>
    <row r="175" spans="1:8" ht="21">
      <c r="A175" s="29" t="s">
        <v>179</v>
      </c>
      <c r="B175" s="10">
        <v>0</v>
      </c>
      <c r="C175" s="24">
        <v>0</v>
      </c>
      <c r="D175" s="10">
        <v>0</v>
      </c>
      <c r="E175" s="24">
        <v>0</v>
      </c>
      <c r="F175" s="103" t="s">
        <v>180</v>
      </c>
      <c r="G175" s="110" t="str">
        <f>IF((B175+C175+IF(SUM(B186:C186)&lt;0,SUM(B186:C186),0)+IF(SUM(B187+C187)&lt;0,SUM(B187:C187),0))*-1=0,"",(B175+C175+IF(SUM(B186:C186)&lt;0,SUM(B186:C186),0)+IF(SUM(B187+C187)&lt;0,SUM(B187:C187),0))*-1)</f>
        <v/>
      </c>
      <c r="H175" s="94" t="str">
        <f>IF((D175+E175+IF(SUM(D186:E186)&lt;0,SUM(D186:E186),0)+IF(SUM(D187+E187)&lt;0,SUM(D187:E187),0))*-1=0,"",(D175+E175+IF(SUM(D186:E186)&lt;0,SUM(D186:E186),0)+IF(SUM(D187+E187)&lt;0,SUM(D187:E187),0))*-1)</f>
        <v/>
      </c>
    </row>
    <row r="176" spans="1:8">
      <c r="A176" s="26"/>
      <c r="B176" s="27"/>
      <c r="C176" s="27"/>
      <c r="D176" s="27"/>
      <c r="E176" s="27"/>
      <c r="F176" s="102" t="s">
        <v>181</v>
      </c>
      <c r="G176" s="110">
        <f>IF(SUM(G177:G183)=0,"",SUM(G177:G183))</f>
        <v>147096.23000000001</v>
      </c>
      <c r="H176" s="94">
        <f>IF(SUM(H177:H183)=0,"",SUM(H177:H183))</f>
        <v>200532.55999999997</v>
      </c>
    </row>
    <row r="177" spans="1:8">
      <c r="A177" s="23" t="s">
        <v>182</v>
      </c>
      <c r="B177" s="10">
        <v>73062.880000000005</v>
      </c>
      <c r="C177" s="24">
        <v>-107248.91</v>
      </c>
      <c r="D177" s="10">
        <v>86384.21</v>
      </c>
      <c r="E177" s="24">
        <v>-193633.12</v>
      </c>
      <c r="F177" s="95" t="s">
        <v>183</v>
      </c>
      <c r="G177" s="112">
        <f>IF((B177+C177)*-1=0,"",(B177+C177)*-1)</f>
        <v>34186.03</v>
      </c>
      <c r="H177" s="97">
        <f>IF((D177+E177)*-1=0,"",(D177+E177)*-1)</f>
        <v>107248.90999999999</v>
      </c>
    </row>
    <row r="178" spans="1:8">
      <c r="A178" s="23" t="s">
        <v>184</v>
      </c>
      <c r="B178" s="10">
        <v>0</v>
      </c>
      <c r="C178" s="24">
        <v>0</v>
      </c>
      <c r="D178" s="10">
        <v>0</v>
      </c>
      <c r="E178" s="24">
        <v>0</v>
      </c>
      <c r="F178" s="95" t="s">
        <v>185</v>
      </c>
      <c r="G178" s="112" t="str">
        <f t="shared" ref="G178:G183" si="12">IF((B178+C178)*-1=0,"",(B178+C178)*-1)</f>
        <v/>
      </c>
      <c r="H178" s="97" t="str">
        <f t="shared" ref="H178:H183" si="13">IF((D178+E178)*-1=0,"",(D178+E178)*-1)</f>
        <v/>
      </c>
    </row>
    <row r="179" spans="1:8">
      <c r="A179" s="23" t="s">
        <v>186</v>
      </c>
      <c r="B179" s="10">
        <v>-5509.47</v>
      </c>
      <c r="C179" s="24">
        <v>-25594.94</v>
      </c>
      <c r="D179" s="10">
        <v>-23310.77</v>
      </c>
      <c r="E179" s="24">
        <v>-2284.17</v>
      </c>
      <c r="F179" s="95" t="s">
        <v>187</v>
      </c>
      <c r="G179" s="112">
        <f t="shared" si="12"/>
        <v>31104.41</v>
      </c>
      <c r="H179" s="97">
        <f t="shared" si="13"/>
        <v>25594.940000000002</v>
      </c>
    </row>
    <row r="180" spans="1:8">
      <c r="A180" s="23" t="s">
        <v>188</v>
      </c>
      <c r="B180" s="10">
        <v>-500.92</v>
      </c>
      <c r="C180" s="24">
        <v>-5464.08</v>
      </c>
      <c r="D180" s="10">
        <v>-5464.08</v>
      </c>
      <c r="E180" s="24">
        <v>0</v>
      </c>
      <c r="F180" s="95" t="s">
        <v>189</v>
      </c>
      <c r="G180" s="112">
        <f t="shared" si="12"/>
        <v>5965</v>
      </c>
      <c r="H180" s="97">
        <f t="shared" si="13"/>
        <v>5464.08</v>
      </c>
    </row>
    <row r="181" spans="1:8">
      <c r="A181" s="23" t="s">
        <v>190</v>
      </c>
      <c r="B181" s="10">
        <v>-10683.13</v>
      </c>
      <c r="C181" s="24">
        <v>0</v>
      </c>
      <c r="D181" s="10">
        <v>0</v>
      </c>
      <c r="E181" s="24">
        <v>0</v>
      </c>
      <c r="F181" s="95" t="s">
        <v>191</v>
      </c>
      <c r="G181" s="112">
        <f t="shared" si="12"/>
        <v>10683.13</v>
      </c>
      <c r="H181" s="97" t="str">
        <f t="shared" si="13"/>
        <v/>
      </c>
    </row>
    <row r="182" spans="1:8">
      <c r="A182" s="23" t="s">
        <v>192</v>
      </c>
      <c r="B182" s="10">
        <v>-13433.03</v>
      </c>
      <c r="C182" s="24">
        <v>-51724.63</v>
      </c>
      <c r="D182" s="10">
        <v>-11032.04</v>
      </c>
      <c r="E182" s="24">
        <v>-40692.589999999997</v>
      </c>
      <c r="F182" s="95" t="s">
        <v>193</v>
      </c>
      <c r="G182" s="112">
        <f t="shared" si="12"/>
        <v>65157.659999999996</v>
      </c>
      <c r="H182" s="97">
        <f t="shared" si="13"/>
        <v>51724.63</v>
      </c>
    </row>
    <row r="183" spans="1:8">
      <c r="A183" s="23" t="s">
        <v>194</v>
      </c>
      <c r="B183" s="10">
        <v>10500</v>
      </c>
      <c r="C183" s="24">
        <v>-10500</v>
      </c>
      <c r="D183" s="10">
        <v>-10500</v>
      </c>
      <c r="E183" s="24">
        <v>0</v>
      </c>
      <c r="F183" s="95" t="s">
        <v>195</v>
      </c>
      <c r="G183" s="112" t="str">
        <f t="shared" si="12"/>
        <v/>
      </c>
      <c r="H183" s="97">
        <f t="shared" si="13"/>
        <v>10500</v>
      </c>
    </row>
    <row r="184" spans="1:8">
      <c r="A184" s="23" t="s">
        <v>196</v>
      </c>
      <c r="B184" s="10">
        <v>-344204.22</v>
      </c>
      <c r="C184" s="24">
        <v>-244194.83</v>
      </c>
      <c r="D184" s="10">
        <v>-140580.39000000001</v>
      </c>
      <c r="E184" s="24">
        <v>-103614.44</v>
      </c>
      <c r="F184" s="102" t="s">
        <v>197</v>
      </c>
      <c r="G184" s="110">
        <f>IF((B184+C184)*-1=0,"",(B184+C184)*-1)</f>
        <v>588399.04999999993</v>
      </c>
      <c r="H184" s="94">
        <f>IF((D184+E184)*-1=0,"",(D184+E184)*-1)</f>
        <v>244194.83000000002</v>
      </c>
    </row>
    <row r="185" spans="1:8">
      <c r="A185" s="23"/>
      <c r="B185" s="10"/>
      <c r="C185" s="10"/>
      <c r="D185" s="10"/>
      <c r="E185" s="10"/>
      <c r="F185" s="119"/>
      <c r="G185" s="122"/>
      <c r="H185" s="123"/>
    </row>
    <row r="186" spans="1:8">
      <c r="A186" s="29" t="s">
        <v>98</v>
      </c>
      <c r="B186" s="10">
        <v>0</v>
      </c>
      <c r="C186" s="24">
        <v>0</v>
      </c>
      <c r="D186" s="10">
        <v>0</v>
      </c>
      <c r="E186" s="24">
        <v>0</v>
      </c>
      <c r="F186" s="99" t="s">
        <v>198</v>
      </c>
      <c r="G186" s="100">
        <f>SUM(G121,G148,G164)</f>
        <v>1008041.1299999999</v>
      </c>
      <c r="H186" s="101">
        <f>SUM(H121,H148,H164)</f>
        <v>669178.86</v>
      </c>
    </row>
    <row r="187" spans="1:8">
      <c r="A187" s="29" t="s">
        <v>100</v>
      </c>
      <c r="B187" s="10">
        <v>0</v>
      </c>
      <c r="C187" s="24">
        <v>0</v>
      </c>
      <c r="D187" s="10">
        <v>0</v>
      </c>
      <c r="E187" s="24">
        <v>0</v>
      </c>
      <c r="F187" s="80"/>
      <c r="G187" s="80"/>
      <c r="H187" s="80"/>
    </row>
  </sheetData>
  <mergeCells count="2">
    <mergeCell ref="F3:H3"/>
    <mergeCell ref="F116:H116"/>
  </mergeCells>
  <pageMargins left="0.31496062992125984" right="0.70866141732283472" top="0.74803149606299213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PYG</vt:lpstr>
      <vt:lpstr>BALANCE</vt:lpstr>
    </vt:vector>
  </TitlesOfParts>
  <Company>Telenti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Bengoa</dc:creator>
  <cp:lastModifiedBy>MestherFC</cp:lastModifiedBy>
  <cp:lastPrinted>2016-01-26T09:41:20Z</cp:lastPrinted>
  <dcterms:created xsi:type="dcterms:W3CDTF">2015-02-27T11:21:41Z</dcterms:created>
  <dcterms:modified xsi:type="dcterms:W3CDTF">2016-01-26T09:44:01Z</dcterms:modified>
</cp:coreProperties>
</file>